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15" windowHeight="8445" activeTab="1"/>
  </bookViews>
  <sheets>
    <sheet name="DRC" sheetId="1" r:id="rId1"/>
    <sheet name="P&amp;Z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<sst xmlns="http://schemas.openxmlformats.org/spreadsheetml/2006/main" count="448" uniqueCount="137">
  <si>
    <t>DRC</t>
  </si>
  <si>
    <t>SCHOOL</t>
  </si>
  <si>
    <t>CAPACITY</t>
  </si>
  <si>
    <t>EXISTING</t>
  </si>
  <si>
    <t>INCREASE</t>
  </si>
  <si>
    <t>Argyle Elem.</t>
  </si>
  <si>
    <t>1102 (Projected)</t>
  </si>
  <si>
    <t>Orange Park Jr High</t>
  </si>
  <si>
    <t>Middleburg High</t>
  </si>
  <si>
    <t>Two Creeks Subdivision:</t>
  </si>
  <si>
    <t># OF LOTS</t>
  </si>
  <si>
    <t>Tynes Elem.</t>
  </si>
  <si>
    <t>Eagle Landing at Oakleaf Plantation:</t>
  </si>
  <si>
    <t>Condos at Oakleaf Plantation (Parcel 11A):</t>
  </si>
  <si>
    <t>Condos at Oakleaf Plantation (Parcel 11C):</t>
  </si>
  <si>
    <t>Wilford Place:</t>
  </si>
  <si>
    <t>Orange Park High</t>
  </si>
  <si>
    <t>Townhouses at CR 220:</t>
  </si>
  <si>
    <t>Doctors Inlet Elem.</t>
  </si>
  <si>
    <t>Lake Asbury Jr High</t>
  </si>
  <si>
    <t>1134 (Projected)</t>
  </si>
  <si>
    <t>Fairway Ridge at Eagle Harbor:</t>
  </si>
  <si>
    <t>Fleming Island Elem.</t>
  </si>
  <si>
    <t>Lakeside Jr High</t>
  </si>
  <si>
    <t>Fleming Island High</t>
  </si>
  <si>
    <t>Plantation Village North:</t>
  </si>
  <si>
    <t>Hagans Ridge:</t>
  </si>
  <si>
    <t>Charles E. Bennet</t>
  </si>
  <si>
    <t>Green Cove Springs Jr High</t>
  </si>
  <si>
    <t>Clay High</t>
  </si>
  <si>
    <t>Little Black Creek (PUD):</t>
  </si>
  <si>
    <t xml:space="preserve">Ridgeview High </t>
  </si>
  <si>
    <t>Bakersfield:</t>
  </si>
  <si>
    <t>Keystone Elem.</t>
  </si>
  <si>
    <t>Keystone Jr/Sr High</t>
  </si>
  <si>
    <t>Cypress Point Apartments:</t>
  </si>
  <si>
    <t>Ridgeview High</t>
  </si>
  <si>
    <t># OF UNITS</t>
  </si>
  <si>
    <t>River Green Condos:</t>
  </si>
  <si>
    <t>Charles E. Bennett</t>
  </si>
  <si>
    <t>Revenue</t>
  </si>
  <si>
    <t>Units</t>
  </si>
  <si>
    <t>Impact Fee</t>
  </si>
  <si>
    <t>Total</t>
  </si>
  <si>
    <t>Number of Lots</t>
  </si>
  <si>
    <t>Student Stations</t>
  </si>
  <si>
    <t>Expense</t>
  </si>
  <si>
    <t>Stations</t>
  </si>
  <si>
    <t>Cost Per</t>
  </si>
  <si>
    <t>Capacity</t>
  </si>
  <si>
    <t>Existing</t>
  </si>
  <si>
    <t>NET</t>
  </si>
  <si>
    <t>Zoning:</t>
  </si>
  <si>
    <t>Engineering Items:</t>
  </si>
  <si>
    <t>Planning:</t>
  </si>
  <si>
    <t>Note</t>
  </si>
  <si>
    <t>Green Cove Springs Jr</t>
  </si>
  <si>
    <t>Within the Villages of Argyle DRI - no collection of fees</t>
  </si>
  <si>
    <t>None</t>
  </si>
  <si>
    <t>Thunderbolt Elementary</t>
  </si>
  <si>
    <t>Doctors Inlet Elementary</t>
  </si>
  <si>
    <t>funding sources.</t>
  </si>
  <si>
    <r>
      <t>* NOTE</t>
    </r>
    <r>
      <rPr>
        <sz val="10"/>
        <rFont val="Arial"/>
        <family val="0"/>
      </rPr>
      <t xml:space="preserve">:  This report only addresses student station cost vs. impact fee.  It does not include other available </t>
    </r>
  </si>
  <si>
    <t>Oakleaf School</t>
  </si>
  <si>
    <t>Edward's Pond</t>
  </si>
  <si>
    <t>Lake Asbury Elem</t>
  </si>
  <si>
    <t>Bainbridge</t>
  </si>
  <si>
    <t>Ridgeview Elem</t>
  </si>
  <si>
    <t>Foxmeadow Unit 9</t>
  </si>
  <si>
    <t>Tynes Elem</t>
  </si>
  <si>
    <t>Wilkinson Jr High</t>
  </si>
  <si>
    <t>Trails End</t>
  </si>
  <si>
    <t>4.</t>
  </si>
  <si>
    <t>3.</t>
  </si>
  <si>
    <t>2.</t>
  </si>
  <si>
    <t>1.</t>
  </si>
  <si>
    <t>1.  Z-05-49</t>
  </si>
  <si>
    <t>College Drive Condominiums</t>
  </si>
  <si>
    <t>2.  Z-06-04</t>
  </si>
  <si>
    <t>3.  Z-06-05</t>
  </si>
  <si>
    <t>Fleming Island Plantation DRI Substantial Deviation Determination and Amendment to the Development Order -</t>
  </si>
  <si>
    <t>4.  Z-06-06</t>
  </si>
  <si>
    <t>Nonresidential - no comment.</t>
  </si>
  <si>
    <t>Comprehensive Plan Amendments, 06-1-DRI-1, Villages of Argyle DRI - No comment at this time.</t>
  </si>
  <si>
    <t xml:space="preserve">Villages of Argyle DRI Substantial Deviation Determination &amp; Amendment to the Development Order - </t>
  </si>
  <si>
    <t>No comment at this time.</t>
  </si>
  <si>
    <t>Bentod Development Agreement Amendment - No comment.</t>
  </si>
  <si>
    <t>Information regarding new member seminar - No comment.</t>
  </si>
  <si>
    <t>Jeremy's Glen Unit 2</t>
  </si>
  <si>
    <t>Green Cove Springs JH</t>
  </si>
  <si>
    <t xml:space="preserve">As the numbers above show, all of the schools that this development will affect have sufficient capacity to </t>
  </si>
  <si>
    <t>accommodate the proposed number of units.  SDCC will provide bus service from this subdivision to all three schools</t>
  </si>
  <si>
    <t>that this development will affect.</t>
  </si>
  <si>
    <t>1.  Z-06-06</t>
  </si>
  <si>
    <t>Nonresidential development - no comment.</t>
  </si>
  <si>
    <t>2.  Z-06-07</t>
  </si>
  <si>
    <t>Small Scale Amendment #SS-06-02</t>
  </si>
  <si>
    <t>3.  Z-06-08</t>
  </si>
  <si>
    <t>Small Scale Amendment #SS-06-03 -</t>
  </si>
  <si>
    <t xml:space="preserve">Tynes Elementary, Lakeside Junior High and Ridgeview High Schools.  None of these schools have student station </t>
  </si>
  <si>
    <t>capacity.</t>
  </si>
  <si>
    <t>This is a small scale amendment that provides potential to increase the</t>
  </si>
  <si>
    <t>4. Z-06-09</t>
  </si>
  <si>
    <t>Knight Court Townhomes</t>
  </si>
  <si>
    <t>Tynes Elementary</t>
  </si>
  <si>
    <t>As noted in the Small Scale Amendment #SS-06-03 to the Comprehensive Plan shown above, this development</t>
  </si>
  <si>
    <t>affects Tynes Elementary, Lakeside Junior High and Ridgeview High Schools.  There are not any student stations</t>
  </si>
  <si>
    <t>available at these schools.</t>
  </si>
  <si>
    <t>Rolling Hills Unit 1</t>
  </si>
  <si>
    <t>Lake Asbury Elementary</t>
  </si>
  <si>
    <t>SDCC will provide bus service from this subdivision to all three schools that this development will affect.</t>
  </si>
  <si>
    <t>Chestnut Ridge at Oakleaf Plantation</t>
  </si>
  <si>
    <t>Longleaf Ranch Unit 2</t>
  </si>
  <si>
    <t>Middleburg Elementary</t>
  </si>
  <si>
    <t>Two of the schools that this development will affect have sufficient capacity to accommodate the proposed number</t>
  </si>
  <si>
    <t>Southwood at Oakleaf Plantation</t>
  </si>
  <si>
    <t>2.  Z-06-10</t>
  </si>
  <si>
    <t>3.  Z-06-11</t>
  </si>
  <si>
    <t xml:space="preserve">As the numbers above show, two of the schools that this development will affect have insufficient capacity to </t>
  </si>
  <si>
    <t>development will affect.</t>
  </si>
  <si>
    <t>4. Z-06-12</t>
  </si>
  <si>
    <t>West Island Subdivision</t>
  </si>
  <si>
    <t>None of the three schools that this development will affect are able to accommodate the student station impact from</t>
  </si>
  <si>
    <t>06-1-DRI-2</t>
  </si>
  <si>
    <t xml:space="preserve">Saratoga Springs DRI </t>
  </si>
  <si>
    <t xml:space="preserve">residential density to as much as 10 units per acre.  The schools that this proposed change affects are </t>
  </si>
  <si>
    <t>The School District of Clay County is currently mitigating the affects of the</t>
  </si>
  <si>
    <t>Saratoga Springs DRI with the Developer.</t>
  </si>
  <si>
    <t>As the numbers above show, only the hIgh school has sufficient capacity to accommodate the proposed number of units.</t>
  </si>
  <si>
    <t>Currently, the high school that this development will affect does not have sufficient capacity to accommodate the proposed</t>
  </si>
  <si>
    <t>number of units.  Bus service will be provided to both schools that this development will affect.</t>
  </si>
  <si>
    <t>of units.  Bus service will be provided to all three schools that this development will affect.</t>
  </si>
  <si>
    <t>accommodate the proposed number of units.  Bus service will be provided from this subdivision to all three schools that this</t>
  </si>
  <si>
    <t>this developoment.  The CCSD would strongly recommend a coordinated effort to obtain a walkpath connection to the</t>
  </si>
  <si>
    <t>Doctors Inlet Elementary School.  This would keep children from accessing the school via County Road 220.  The</t>
  </si>
  <si>
    <t>Bus service will be provided for the junior and senior high students that this development will affect.</t>
  </si>
  <si>
    <t>elementary school is within the walk zone and thus, no bus service will be provided for the K-6th grade students.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</si>
</sst>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8">
    <font>
      <sz val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4"/>
      <name val="Arial"/>
      <family val="2"/>
    </font>
    <font>
      <sz val="11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5" fontId="6" fillId="0" borderId="0" xfId="17" applyNumberFormat="1" applyFont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5" fontId="11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6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4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6" fontId="0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5" fontId="11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5" fontId="6" fillId="0" borderId="0" xfId="17" applyNumberFormat="1" applyFont="1" applyAlignment="1">
      <alignment horizontal="center"/>
    </xf>
    <xf numFmtId="44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6" fontId="6" fillId="0" borderId="0" xfId="0" applyNumberFormat="1" applyFont="1" applyAlignment="1">
      <alignment/>
    </xf>
    <xf numFmtId="6" fontId="6" fillId="0" borderId="2" xfId="0" applyNumberFormat="1" applyFont="1" applyBorder="1" applyAlignment="1">
      <alignment/>
    </xf>
    <xf numFmtId="6" fontId="6" fillId="0" borderId="0" xfId="0" applyNumberFormat="1" applyFont="1" applyBorder="1" applyAlignment="1">
      <alignment/>
    </xf>
    <xf numFmtId="44" fontId="17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44" fontId="17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5" fontId="6" fillId="0" borderId="0" xfId="17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5" fontId="6" fillId="0" borderId="0" xfId="0" applyNumberFormat="1" applyFont="1" applyBorder="1" applyAlignment="1">
      <alignment/>
    </xf>
    <xf numFmtId="5" fontId="17" fillId="0" borderId="3" xfId="0" applyNumberFormat="1" applyFont="1" applyBorder="1" applyAlignment="1">
      <alignment/>
    </xf>
    <xf numFmtId="5" fontId="17" fillId="0" borderId="0" xfId="0" applyNumberFormat="1" applyFont="1" applyBorder="1" applyAlignment="1">
      <alignment/>
    </xf>
    <xf numFmtId="0" fontId="6" fillId="0" borderId="0" xfId="0" applyFont="1" applyAlignment="1">
      <alignment horizontal="right" vertical="justify"/>
    </xf>
    <xf numFmtId="0" fontId="6" fillId="0" borderId="0" xfId="0" applyFont="1" applyAlignment="1">
      <alignment horizontal="center"/>
    </xf>
    <xf numFmtId="165" fontId="1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0"/>
  <sheetViews>
    <sheetView workbookViewId="0" topLeftCell="A114">
      <selection activeCell="D122" sqref="D122"/>
    </sheetView>
  </sheetViews>
  <sheetFormatPr defaultColWidth="8.88671875" defaultRowHeight="15"/>
  <cols>
    <col min="1" max="1" width="17.5546875" style="0" customWidth="1"/>
    <col min="2" max="2" width="22.6640625" style="0" customWidth="1"/>
    <col min="3" max="3" width="11.10546875" style="0" customWidth="1"/>
    <col min="4" max="4" width="14.10546875" style="0" bestFit="1" customWidth="1"/>
    <col min="5" max="5" width="10.6640625" style="0" customWidth="1"/>
    <col min="6" max="6" width="11.21484375" style="0" customWidth="1"/>
  </cols>
  <sheetData>
    <row r="2" ht="15.75">
      <c r="A2" s="2" t="s">
        <v>0</v>
      </c>
    </row>
    <row r="4" ht="15.75">
      <c r="A4" s="1">
        <v>38358</v>
      </c>
    </row>
    <row r="5" ht="15">
      <c r="A5" t="s">
        <v>9</v>
      </c>
    </row>
    <row r="7" spans="1:5" s="6" customFormat="1" ht="15">
      <c r="A7" s="5" t="s">
        <v>10</v>
      </c>
      <c r="B7" s="5" t="s">
        <v>1</v>
      </c>
      <c r="C7" s="5" t="s">
        <v>2</v>
      </c>
      <c r="D7" s="5" t="s">
        <v>3</v>
      </c>
      <c r="E7" s="5" t="s">
        <v>4</v>
      </c>
    </row>
    <row r="8" spans="1:5" ht="15">
      <c r="A8" s="3">
        <v>624</v>
      </c>
      <c r="B8" t="s">
        <v>5</v>
      </c>
      <c r="C8" s="3">
        <v>858</v>
      </c>
      <c r="D8" s="3" t="s">
        <v>6</v>
      </c>
      <c r="E8" s="4">
        <f>A8*0.2795</f>
        <v>174.40800000000002</v>
      </c>
    </row>
    <row r="9" spans="2:5" ht="15">
      <c r="B9" t="s">
        <v>7</v>
      </c>
      <c r="C9" s="3">
        <v>995</v>
      </c>
      <c r="D9" s="3">
        <v>1282</v>
      </c>
      <c r="E9" s="4">
        <f>A8*0.0857</f>
        <v>53.4768</v>
      </c>
    </row>
    <row r="10" spans="2:5" ht="15">
      <c r="B10" t="s">
        <v>8</v>
      </c>
      <c r="C10" s="3">
        <v>1568</v>
      </c>
      <c r="D10" s="3">
        <v>1627</v>
      </c>
      <c r="E10" s="4">
        <f>A8*0.1449</f>
        <v>90.41760000000001</v>
      </c>
    </row>
    <row r="12" ht="15.75">
      <c r="A12" s="1">
        <v>38365</v>
      </c>
    </row>
    <row r="13" ht="15">
      <c r="A13" t="s">
        <v>15</v>
      </c>
    </row>
    <row r="15" spans="1:5" ht="15">
      <c r="A15" s="5" t="s">
        <v>10</v>
      </c>
      <c r="B15" s="5" t="s">
        <v>1</v>
      </c>
      <c r="C15" s="5" t="s">
        <v>2</v>
      </c>
      <c r="D15" s="5" t="s">
        <v>3</v>
      </c>
      <c r="E15" s="5" t="s">
        <v>4</v>
      </c>
    </row>
    <row r="16" spans="1:5" ht="15">
      <c r="A16" s="3">
        <v>401</v>
      </c>
      <c r="B16" t="s">
        <v>5</v>
      </c>
      <c r="C16" s="3">
        <v>858</v>
      </c>
      <c r="D16" s="3" t="s">
        <v>6</v>
      </c>
      <c r="E16" s="4">
        <f>A16*0.2795</f>
        <v>112.07950000000001</v>
      </c>
    </row>
    <row r="17" spans="2:5" ht="15">
      <c r="B17" t="s">
        <v>7</v>
      </c>
      <c r="C17" s="3">
        <v>995</v>
      </c>
      <c r="D17" s="3">
        <v>1282</v>
      </c>
      <c r="E17" s="4">
        <f>A16*0.0857</f>
        <v>34.3657</v>
      </c>
    </row>
    <row r="18" spans="2:5" ht="15">
      <c r="B18" t="s">
        <v>16</v>
      </c>
      <c r="C18" s="3">
        <v>1975</v>
      </c>
      <c r="D18" s="3">
        <v>2365</v>
      </c>
      <c r="E18" s="4">
        <f>A16*0.1449</f>
        <v>58.1049</v>
      </c>
    </row>
    <row r="20" ht="15.75">
      <c r="A20" s="1">
        <v>38372</v>
      </c>
    </row>
    <row r="21" ht="15">
      <c r="A21" t="s">
        <v>12</v>
      </c>
    </row>
    <row r="23" spans="1:5" ht="15">
      <c r="A23" s="5" t="s">
        <v>10</v>
      </c>
      <c r="B23" s="5" t="s">
        <v>1</v>
      </c>
      <c r="C23" s="5" t="s">
        <v>2</v>
      </c>
      <c r="D23" s="5" t="s">
        <v>3</v>
      </c>
      <c r="E23" s="5" t="s">
        <v>4</v>
      </c>
    </row>
    <row r="24" spans="1:5" ht="15">
      <c r="A24" s="3">
        <v>308</v>
      </c>
      <c r="B24" t="s">
        <v>11</v>
      </c>
      <c r="C24" s="3">
        <v>858</v>
      </c>
      <c r="D24" s="3">
        <v>1214</v>
      </c>
      <c r="E24" s="4">
        <f>A24*0.2795</f>
        <v>86.08600000000001</v>
      </c>
    </row>
    <row r="25" spans="2:5" ht="15">
      <c r="B25" t="s">
        <v>7</v>
      </c>
      <c r="C25" s="3">
        <v>995</v>
      </c>
      <c r="D25" s="3">
        <v>1274</v>
      </c>
      <c r="E25" s="4">
        <f>A24*0.0857</f>
        <v>26.395599999999998</v>
      </c>
    </row>
    <row r="26" spans="2:5" ht="15">
      <c r="B26" t="s">
        <v>8</v>
      </c>
      <c r="C26" s="3">
        <v>1568</v>
      </c>
      <c r="D26" s="3">
        <v>1627</v>
      </c>
      <c r="E26" s="4">
        <f>A24*0.1449</f>
        <v>44.6292</v>
      </c>
    </row>
    <row r="28" ht="15">
      <c r="A28" t="s">
        <v>13</v>
      </c>
    </row>
    <row r="30" spans="1:5" ht="15">
      <c r="A30" s="5" t="s">
        <v>37</v>
      </c>
      <c r="B30" s="5" t="s">
        <v>1</v>
      </c>
      <c r="C30" s="5" t="s">
        <v>2</v>
      </c>
      <c r="D30" s="5" t="s">
        <v>3</v>
      </c>
      <c r="E30" s="5" t="s">
        <v>4</v>
      </c>
    </row>
    <row r="31" spans="1:5" ht="15">
      <c r="A31" s="3">
        <v>126</v>
      </c>
      <c r="B31" t="s">
        <v>11</v>
      </c>
      <c r="C31" s="3">
        <v>858</v>
      </c>
      <c r="D31" s="3">
        <v>1214</v>
      </c>
      <c r="E31" s="4">
        <f>A31*0.2795</f>
        <v>35.217000000000006</v>
      </c>
    </row>
    <row r="32" spans="2:5" ht="15">
      <c r="B32" t="s">
        <v>7</v>
      </c>
      <c r="C32" s="3">
        <v>995</v>
      </c>
      <c r="D32" s="3">
        <v>1274</v>
      </c>
      <c r="E32" s="4">
        <f>A31*0.0857</f>
        <v>10.7982</v>
      </c>
    </row>
    <row r="33" spans="2:5" ht="15">
      <c r="B33" t="s">
        <v>8</v>
      </c>
      <c r="C33" s="3">
        <v>1568</v>
      </c>
      <c r="D33" s="3">
        <v>1627</v>
      </c>
      <c r="E33" s="4">
        <f>A31*0.1449</f>
        <v>18.2574</v>
      </c>
    </row>
    <row r="35" ht="15">
      <c r="A35" t="s">
        <v>14</v>
      </c>
    </row>
    <row r="37" spans="1:5" ht="15">
      <c r="A37" s="5" t="s">
        <v>37</v>
      </c>
      <c r="B37" s="5" t="s">
        <v>1</v>
      </c>
      <c r="C37" s="5" t="s">
        <v>2</v>
      </c>
      <c r="D37" s="5" t="s">
        <v>3</v>
      </c>
      <c r="E37" s="5" t="s">
        <v>4</v>
      </c>
    </row>
    <row r="38" spans="1:5" ht="15">
      <c r="A38" s="3">
        <v>160</v>
      </c>
      <c r="B38" t="s">
        <v>11</v>
      </c>
      <c r="C38" s="3">
        <v>858</v>
      </c>
      <c r="D38" s="3">
        <v>1214</v>
      </c>
      <c r="E38" s="4">
        <f>A38*0.2795</f>
        <v>44.720000000000006</v>
      </c>
    </row>
    <row r="39" spans="2:5" ht="15">
      <c r="B39" t="s">
        <v>7</v>
      </c>
      <c r="C39" s="3">
        <v>995</v>
      </c>
      <c r="D39" s="3">
        <v>1274</v>
      </c>
      <c r="E39" s="4">
        <f>A38*0.0857</f>
        <v>13.712</v>
      </c>
    </row>
    <row r="40" spans="2:5" ht="15">
      <c r="B40" t="s">
        <v>8</v>
      </c>
      <c r="C40" s="3">
        <v>1568</v>
      </c>
      <c r="D40" s="3">
        <v>1627</v>
      </c>
      <c r="E40" s="4">
        <f>A38*0.1449</f>
        <v>23.184</v>
      </c>
    </row>
    <row r="42" ht="15.75">
      <c r="A42" s="1">
        <v>38386</v>
      </c>
    </row>
    <row r="43" ht="15">
      <c r="A43" t="s">
        <v>17</v>
      </c>
    </row>
    <row r="45" spans="1:5" ht="15">
      <c r="A45" s="5" t="s">
        <v>37</v>
      </c>
      <c r="B45" s="5" t="s">
        <v>1</v>
      </c>
      <c r="C45" s="5" t="s">
        <v>2</v>
      </c>
      <c r="D45" s="5" t="s">
        <v>3</v>
      </c>
      <c r="E45" s="5" t="s">
        <v>4</v>
      </c>
    </row>
    <row r="46" spans="1:5" ht="15">
      <c r="A46" s="3">
        <v>320</v>
      </c>
      <c r="B46" t="s">
        <v>18</v>
      </c>
      <c r="C46" s="3">
        <v>798</v>
      </c>
      <c r="D46" s="3">
        <v>932</v>
      </c>
      <c r="E46" s="4">
        <f>A46*0.2795</f>
        <v>89.44000000000001</v>
      </c>
    </row>
    <row r="47" spans="2:5" ht="15">
      <c r="B47" t="s">
        <v>19</v>
      </c>
      <c r="C47" s="3">
        <v>995</v>
      </c>
      <c r="D47" s="3" t="s">
        <v>20</v>
      </c>
      <c r="E47" s="4">
        <f>A46*0.0857</f>
        <v>27.424</v>
      </c>
    </row>
    <row r="48" spans="2:5" ht="15">
      <c r="B48" t="s">
        <v>8</v>
      </c>
      <c r="C48" s="3">
        <v>1568</v>
      </c>
      <c r="D48" s="3">
        <v>1627</v>
      </c>
      <c r="E48" s="4">
        <f>A46*0.1449</f>
        <v>46.368</v>
      </c>
    </row>
    <row r="50" ht="15.75">
      <c r="A50" s="1">
        <v>38393</v>
      </c>
    </row>
    <row r="51" ht="15">
      <c r="A51" t="s">
        <v>9</v>
      </c>
    </row>
    <row r="53" spans="1:5" ht="15">
      <c r="A53" s="5" t="s">
        <v>10</v>
      </c>
      <c r="B53" s="5" t="s">
        <v>1</v>
      </c>
      <c r="C53" s="5" t="s">
        <v>2</v>
      </c>
      <c r="D53" s="5" t="s">
        <v>3</v>
      </c>
      <c r="E53" s="5" t="s">
        <v>4</v>
      </c>
    </row>
    <row r="54" spans="1:5" ht="15">
      <c r="A54" s="3">
        <v>624</v>
      </c>
      <c r="B54" t="s">
        <v>5</v>
      </c>
      <c r="C54" s="3">
        <v>858</v>
      </c>
      <c r="D54" s="3" t="s">
        <v>6</v>
      </c>
      <c r="E54" s="4">
        <f>A54*0.2795</f>
        <v>174.40800000000002</v>
      </c>
    </row>
    <row r="55" spans="2:5" ht="15">
      <c r="B55" t="s">
        <v>7</v>
      </c>
      <c r="C55" s="3">
        <v>995</v>
      </c>
      <c r="D55" s="3">
        <v>1282</v>
      </c>
      <c r="E55" s="4">
        <f>A54*0.0857</f>
        <v>53.4768</v>
      </c>
    </row>
    <row r="56" spans="2:5" ht="15">
      <c r="B56" t="s">
        <v>8</v>
      </c>
      <c r="C56" s="3">
        <v>1568</v>
      </c>
      <c r="D56" s="3">
        <v>1627</v>
      </c>
      <c r="E56" s="4">
        <f>A54*0.1449</f>
        <v>90.41760000000001</v>
      </c>
    </row>
    <row r="58" ht="15.75">
      <c r="A58" s="1">
        <v>38414</v>
      </c>
    </row>
    <row r="59" ht="15">
      <c r="A59" t="s">
        <v>21</v>
      </c>
    </row>
    <row r="61" spans="1:5" ht="15">
      <c r="A61" s="5" t="s">
        <v>10</v>
      </c>
      <c r="B61" s="5" t="s">
        <v>1</v>
      </c>
      <c r="C61" s="5" t="s">
        <v>2</v>
      </c>
      <c r="D61" s="5" t="s">
        <v>3</v>
      </c>
      <c r="E61" s="5" t="s">
        <v>4</v>
      </c>
    </row>
    <row r="62" spans="1:5" ht="15">
      <c r="A62" s="3">
        <v>28</v>
      </c>
      <c r="B62" t="s">
        <v>22</v>
      </c>
      <c r="C62" s="3">
        <v>858</v>
      </c>
      <c r="D62" s="3">
        <v>1137</v>
      </c>
      <c r="E62" s="4">
        <v>8</v>
      </c>
    </row>
    <row r="63" spans="2:5" ht="15">
      <c r="B63" t="s">
        <v>23</v>
      </c>
      <c r="C63" s="3">
        <v>995</v>
      </c>
      <c r="D63" s="3">
        <v>1367</v>
      </c>
      <c r="E63" s="4">
        <f>A62*0.0857</f>
        <v>2.3996</v>
      </c>
    </row>
    <row r="64" spans="2:5" ht="15">
      <c r="B64" t="s">
        <v>24</v>
      </c>
      <c r="C64" s="3">
        <v>1568</v>
      </c>
      <c r="D64" s="3">
        <v>1806</v>
      </c>
      <c r="E64" s="4">
        <f>A62*0.1449</f>
        <v>4.0572</v>
      </c>
    </row>
    <row r="66" ht="15">
      <c r="A66" t="s">
        <v>25</v>
      </c>
    </row>
    <row r="68" spans="1:5" ht="15">
      <c r="A68" s="5" t="s">
        <v>10</v>
      </c>
      <c r="B68" s="5" t="s">
        <v>1</v>
      </c>
      <c r="C68" s="5" t="s">
        <v>2</v>
      </c>
      <c r="D68" s="5" t="s">
        <v>3</v>
      </c>
      <c r="E68" s="5" t="s">
        <v>4</v>
      </c>
    </row>
    <row r="69" spans="1:5" ht="15">
      <c r="A69" s="3">
        <v>125</v>
      </c>
      <c r="B69" t="s">
        <v>5</v>
      </c>
      <c r="C69" s="3">
        <v>858</v>
      </c>
      <c r="D69" s="3" t="s">
        <v>6</v>
      </c>
      <c r="E69" s="4">
        <f>A69*0.2795</f>
        <v>34.9375</v>
      </c>
    </row>
    <row r="70" spans="2:5" ht="15">
      <c r="B70" t="s">
        <v>7</v>
      </c>
      <c r="C70" s="3">
        <v>995</v>
      </c>
      <c r="D70" s="3">
        <v>1282</v>
      </c>
      <c r="E70" s="4">
        <f>A69*0.0857</f>
        <v>10.7125</v>
      </c>
    </row>
    <row r="71" spans="2:5" ht="15">
      <c r="B71" t="s">
        <v>16</v>
      </c>
      <c r="C71" s="3">
        <v>1975</v>
      </c>
      <c r="D71" s="3">
        <v>2368</v>
      </c>
      <c r="E71" s="4">
        <f>A69*0.1449</f>
        <v>18.1125</v>
      </c>
    </row>
    <row r="73" ht="15.75">
      <c r="A73" s="1">
        <v>38421</v>
      </c>
    </row>
    <row r="74" ht="15">
      <c r="A74" t="s">
        <v>26</v>
      </c>
    </row>
    <row r="76" spans="1:5" ht="15">
      <c r="A76" s="5" t="s">
        <v>10</v>
      </c>
      <c r="B76" s="5" t="s">
        <v>1</v>
      </c>
      <c r="C76" s="5" t="s">
        <v>2</v>
      </c>
      <c r="D76" s="5" t="s">
        <v>3</v>
      </c>
      <c r="E76" s="5" t="s">
        <v>4</v>
      </c>
    </row>
    <row r="77" spans="1:5" ht="15">
      <c r="A77" s="3">
        <v>20</v>
      </c>
      <c r="B77" t="s">
        <v>27</v>
      </c>
      <c r="C77" s="3">
        <v>858</v>
      </c>
      <c r="D77" s="3">
        <v>797</v>
      </c>
      <c r="E77" s="4">
        <f>A77*0.2795</f>
        <v>5.590000000000001</v>
      </c>
    </row>
    <row r="78" spans="2:5" ht="15">
      <c r="B78" t="s">
        <v>28</v>
      </c>
      <c r="C78" s="3">
        <v>995</v>
      </c>
      <c r="D78" s="3">
        <v>970</v>
      </c>
      <c r="E78" s="4">
        <f>A77*0.0857</f>
        <v>1.714</v>
      </c>
    </row>
    <row r="79" spans="2:5" ht="15">
      <c r="B79" t="s">
        <v>29</v>
      </c>
      <c r="C79" s="3">
        <v>1568</v>
      </c>
      <c r="D79" s="3">
        <v>1055</v>
      </c>
      <c r="E79" s="4">
        <f>A77*0.1449</f>
        <v>2.898</v>
      </c>
    </row>
    <row r="80" spans="3:5" ht="15">
      <c r="C80" s="3"/>
      <c r="D80" s="3"/>
      <c r="E80" s="4"/>
    </row>
    <row r="81" spans="3:5" ht="15">
      <c r="C81" s="3"/>
      <c r="D81" s="3"/>
      <c r="E81" s="4"/>
    </row>
    <row r="84" ht="15">
      <c r="A84" t="s">
        <v>30</v>
      </c>
    </row>
    <row r="86" spans="1:5" ht="15">
      <c r="A86" s="5" t="s">
        <v>10</v>
      </c>
      <c r="B86" s="5" t="s">
        <v>1</v>
      </c>
      <c r="C86" s="5" t="s">
        <v>2</v>
      </c>
      <c r="D86" s="5" t="s">
        <v>3</v>
      </c>
      <c r="E86" s="5" t="s">
        <v>4</v>
      </c>
    </row>
    <row r="87" spans="1:5" ht="15">
      <c r="A87" s="3">
        <v>136</v>
      </c>
      <c r="B87" t="s">
        <v>11</v>
      </c>
      <c r="C87" s="3">
        <v>858</v>
      </c>
      <c r="D87" s="3">
        <v>797</v>
      </c>
      <c r="E87" s="4">
        <f>A87*0.2795</f>
        <v>38.012</v>
      </c>
    </row>
    <row r="88" spans="2:5" ht="15">
      <c r="B88" t="s">
        <v>19</v>
      </c>
      <c r="C88" s="3">
        <v>995</v>
      </c>
      <c r="D88" s="3" t="s">
        <v>6</v>
      </c>
      <c r="E88" s="4">
        <f>A87*0.0857</f>
        <v>11.6552</v>
      </c>
    </row>
    <row r="89" spans="2:5" ht="15">
      <c r="B89" t="s">
        <v>31</v>
      </c>
      <c r="C89" s="3">
        <v>1568</v>
      </c>
      <c r="D89" s="3">
        <v>1890</v>
      </c>
      <c r="E89" s="4">
        <f>A87*0.1449</f>
        <v>19.7064</v>
      </c>
    </row>
    <row r="91" ht="15.75">
      <c r="A91" s="1">
        <v>38428</v>
      </c>
    </row>
    <row r="92" ht="15">
      <c r="A92" t="s">
        <v>12</v>
      </c>
    </row>
    <row r="94" spans="1:5" ht="15">
      <c r="A94" s="5" t="s">
        <v>10</v>
      </c>
      <c r="B94" s="5" t="s">
        <v>1</v>
      </c>
      <c r="C94" s="5" t="s">
        <v>2</v>
      </c>
      <c r="D94" s="5" t="s">
        <v>3</v>
      </c>
      <c r="E94" s="5" t="s">
        <v>4</v>
      </c>
    </row>
    <row r="95" spans="1:5" ht="15">
      <c r="A95" s="3">
        <v>367</v>
      </c>
      <c r="B95" t="s">
        <v>5</v>
      </c>
      <c r="C95" s="3">
        <v>858</v>
      </c>
      <c r="D95" s="3" t="s">
        <v>6</v>
      </c>
      <c r="E95" s="4">
        <f>A95*0.2795</f>
        <v>102.57650000000001</v>
      </c>
    </row>
    <row r="96" spans="2:5" ht="15">
      <c r="B96" t="s">
        <v>7</v>
      </c>
      <c r="C96" s="3">
        <v>995</v>
      </c>
      <c r="D96" s="3">
        <v>1282</v>
      </c>
      <c r="E96" s="4">
        <f>A95*0.0857</f>
        <v>31.4519</v>
      </c>
    </row>
    <row r="97" spans="2:5" ht="15">
      <c r="B97" t="s">
        <v>8</v>
      </c>
      <c r="C97" s="3">
        <v>1568</v>
      </c>
      <c r="D97" s="3">
        <v>1627</v>
      </c>
      <c r="E97" s="4">
        <f>A95*0.1449</f>
        <v>53.1783</v>
      </c>
    </row>
    <row r="99" ht="15">
      <c r="A99" t="s">
        <v>32</v>
      </c>
    </row>
    <row r="101" spans="1:5" ht="15">
      <c r="A101" s="5" t="s">
        <v>10</v>
      </c>
      <c r="B101" s="5" t="s">
        <v>1</v>
      </c>
      <c r="C101" s="5" t="s">
        <v>2</v>
      </c>
      <c r="D101" s="5" t="s">
        <v>3</v>
      </c>
      <c r="E101" s="5" t="s">
        <v>4</v>
      </c>
    </row>
    <row r="102" spans="1:5" ht="15">
      <c r="A102" s="3">
        <v>45</v>
      </c>
      <c r="B102" t="s">
        <v>33</v>
      </c>
      <c r="C102" s="3">
        <v>676</v>
      </c>
      <c r="D102" s="3">
        <v>822</v>
      </c>
      <c r="E102" s="4">
        <f>A102*0.2795</f>
        <v>12.5775</v>
      </c>
    </row>
    <row r="103" spans="2:5" ht="15">
      <c r="B103" t="s">
        <v>34</v>
      </c>
      <c r="C103" s="3">
        <v>1568</v>
      </c>
      <c r="D103" s="3">
        <v>1299</v>
      </c>
      <c r="E103" s="4">
        <f>A102*0.1449</f>
        <v>6.5205</v>
      </c>
    </row>
    <row r="106" ht="15.75">
      <c r="A106" s="1">
        <v>38442</v>
      </c>
    </row>
    <row r="107" ht="15">
      <c r="A107" t="s">
        <v>35</v>
      </c>
    </row>
    <row r="109" spans="1:5" ht="15">
      <c r="A109" s="5" t="s">
        <v>37</v>
      </c>
      <c r="B109" s="5" t="s">
        <v>1</v>
      </c>
      <c r="C109" s="5" t="s">
        <v>2</v>
      </c>
      <c r="D109" s="5" t="s">
        <v>3</v>
      </c>
      <c r="E109" s="5" t="s">
        <v>4</v>
      </c>
    </row>
    <row r="110" spans="1:5" ht="15">
      <c r="A110" s="3">
        <v>195</v>
      </c>
      <c r="B110" t="s">
        <v>18</v>
      </c>
      <c r="C110" s="3">
        <v>724</v>
      </c>
      <c r="D110" s="3">
        <v>932</v>
      </c>
      <c r="E110" s="4">
        <f>A110*0.2795</f>
        <v>54.502500000000005</v>
      </c>
    </row>
    <row r="111" spans="2:5" ht="15">
      <c r="B111" t="s">
        <v>23</v>
      </c>
      <c r="C111" s="3">
        <v>995</v>
      </c>
      <c r="D111" s="3">
        <v>1369</v>
      </c>
      <c r="E111" s="4">
        <f>A110*0.0857</f>
        <v>16.7115</v>
      </c>
    </row>
    <row r="112" spans="2:5" ht="15">
      <c r="B112" t="s">
        <v>36</v>
      </c>
      <c r="C112" s="3">
        <v>1568</v>
      </c>
      <c r="D112" s="3">
        <v>1685</v>
      </c>
      <c r="E112" s="4">
        <f>A110*0.1449</f>
        <v>28.2555</v>
      </c>
    </row>
    <row r="115" ht="15">
      <c r="A115" t="s">
        <v>38</v>
      </c>
    </row>
    <row r="117" spans="1:5" ht="15">
      <c r="A117" s="5" t="s">
        <v>37</v>
      </c>
      <c r="B117" s="5" t="s">
        <v>1</v>
      </c>
      <c r="C117" s="5" t="s">
        <v>2</v>
      </c>
      <c r="D117" s="5" t="s">
        <v>3</v>
      </c>
      <c r="E117" s="5" t="s">
        <v>4</v>
      </c>
    </row>
    <row r="118" spans="1:5" ht="15">
      <c r="A118" s="3">
        <v>14</v>
      </c>
      <c r="B118" t="s">
        <v>39</v>
      </c>
      <c r="C118" s="3">
        <v>858</v>
      </c>
      <c r="D118" s="3">
        <v>797</v>
      </c>
      <c r="E118" s="4">
        <f>A118*0.2795</f>
        <v>3.9130000000000003</v>
      </c>
    </row>
    <row r="119" spans="2:5" ht="15">
      <c r="B119" t="s">
        <v>28</v>
      </c>
      <c r="C119" s="3">
        <v>995</v>
      </c>
      <c r="D119" s="3">
        <v>970</v>
      </c>
      <c r="E119" s="4">
        <f>A118*0.0857</f>
        <v>1.1998</v>
      </c>
    </row>
    <row r="120" spans="2:5" ht="15">
      <c r="B120" t="s">
        <v>29</v>
      </c>
      <c r="C120" s="3">
        <v>1568</v>
      </c>
      <c r="D120" s="3">
        <v>1055</v>
      </c>
      <c r="E120" s="4">
        <f>A118*0.1449</f>
        <v>2.0286</v>
      </c>
    </row>
    <row r="135" s="7" customFormat="1" ht="15"/>
    <row r="136" s="8" customFormat="1" ht="15"/>
    <row r="137" s="9" customFormat="1" ht="15"/>
    <row r="138" s="7" customFormat="1" ht="15"/>
    <row r="139" s="7" customFormat="1" ht="15"/>
    <row r="140" s="9" customFormat="1" ht="15"/>
    <row r="141" s="9" customFormat="1" ht="15"/>
    <row r="142" s="9" customFormat="1" ht="15"/>
    <row r="143" s="9" customFormat="1" ht="15"/>
    <row r="144" s="9" customFormat="1" ht="15"/>
    <row r="145" s="9" customFormat="1" ht="15"/>
    <row r="146" s="9" customFormat="1" ht="15"/>
    <row r="147" s="9" customFormat="1" ht="15"/>
    <row r="148" s="7" customFormat="1" ht="15"/>
    <row r="149" s="7" customFormat="1" ht="15"/>
    <row r="150" s="7" customFormat="1" ht="15"/>
    <row r="151" s="9" customFormat="1" ht="15"/>
    <row r="152" s="9" customFormat="1" ht="15"/>
    <row r="153" s="9" customFormat="1" ht="15"/>
    <row r="154" s="9" customFormat="1" ht="15"/>
    <row r="155" s="9" customFormat="1" ht="15"/>
    <row r="156" s="9" customFormat="1" ht="15"/>
    <row r="157" s="9" customFormat="1" ht="15"/>
    <row r="158" s="9" customFormat="1" ht="15"/>
    <row r="159" s="7" customFormat="1" ht="15"/>
    <row r="160" s="9" customFormat="1" ht="15"/>
    <row r="161" s="9" customFormat="1" ht="15"/>
    <row r="162" s="7" customFormat="1" ht="15"/>
    <row r="163" s="7" customFormat="1" ht="15"/>
    <row r="164" s="9" customFormat="1" ht="15"/>
    <row r="165" s="9" customFormat="1" ht="15"/>
    <row r="166" s="9" customFormat="1" ht="15"/>
    <row r="167" s="9" customFormat="1" ht="15"/>
    <row r="168" s="9" customFormat="1" ht="15"/>
    <row r="169" s="9" customFormat="1" ht="15"/>
    <row r="170" s="9" customFormat="1" ht="15"/>
    <row r="171" s="9" customFormat="1" ht="15"/>
    <row r="172" s="7" customFormat="1" ht="15"/>
  </sheetData>
  <printOptions/>
  <pageMargins left="0.5" right="0.5" top="1" bottom="1" header="0.5" footer="0.5"/>
  <pageSetup horizontalDpi="600" verticalDpi="600" orientation="portrait" r:id="rId1"/>
  <headerFooter alignWithMargins="0">
    <oddFooter>&amp;L&amp;8Prepared By:
Joe Wiggins, Coordinator
Facility Planning &amp; Construction
&amp;D
&amp;F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5"/>
  <sheetViews>
    <sheetView tabSelected="1" workbookViewId="0" topLeftCell="A1">
      <selection activeCell="A1" sqref="A1"/>
    </sheetView>
  </sheetViews>
  <sheetFormatPr defaultColWidth="8.88671875" defaultRowHeight="15"/>
  <cols>
    <col min="1" max="1" width="8.3359375" style="0" customWidth="1"/>
    <col min="2" max="2" width="17.5546875" style="18" customWidth="1"/>
    <col min="3" max="3" width="8.10546875" style="0" customWidth="1"/>
    <col min="4" max="4" width="7.77734375" style="0" customWidth="1"/>
    <col min="5" max="5" width="11.4453125" style="0" customWidth="1"/>
    <col min="6" max="6" width="10.99609375" style="0" customWidth="1"/>
    <col min="7" max="7" width="9.3359375" style="0" customWidth="1"/>
    <col min="8" max="8" width="6.4453125" style="0" bestFit="1" customWidth="1"/>
  </cols>
  <sheetData>
    <row r="1" spans="1:8" ht="18">
      <c r="A1" s="20"/>
      <c r="B1" s="20"/>
      <c r="C1" s="20"/>
      <c r="D1" s="20"/>
      <c r="E1" s="20"/>
      <c r="F1" s="20"/>
      <c r="G1" s="20"/>
      <c r="H1" s="20"/>
    </row>
    <row r="2" ht="15">
      <c r="A2" s="25" t="s">
        <v>62</v>
      </c>
    </row>
    <row r="3" ht="15">
      <c r="A3" s="10" t="s">
        <v>61</v>
      </c>
    </row>
    <row r="5" spans="1:2" ht="15.75">
      <c r="A5" s="65">
        <v>38749</v>
      </c>
      <c r="B5" s="66"/>
    </row>
    <row r="6" ht="15">
      <c r="A6" s="16"/>
    </row>
    <row r="7" spans="1:2" s="11" customFormat="1" ht="12.75">
      <c r="A7" s="17" t="s">
        <v>53</v>
      </c>
      <c r="B7" s="15"/>
    </row>
    <row r="8" spans="1:2" s="11" customFormat="1" ht="12.75">
      <c r="A8" s="17"/>
      <c r="B8" s="15"/>
    </row>
    <row r="9" spans="1:9" s="11" customFormat="1" ht="12.75">
      <c r="A9" s="36" t="s">
        <v>75</v>
      </c>
      <c r="B9" s="37" t="s">
        <v>64</v>
      </c>
      <c r="C9" s="33"/>
      <c r="D9" s="33"/>
      <c r="E9" s="10"/>
      <c r="F9" s="38"/>
      <c r="G9" s="39"/>
      <c r="H9" s="10"/>
      <c r="I9" s="10"/>
    </row>
    <row r="10" spans="1:8" s="11" customFormat="1" ht="13.5" thickBot="1">
      <c r="A10" s="37"/>
      <c r="B10" s="40" t="s">
        <v>40</v>
      </c>
      <c r="C10" s="34" t="s">
        <v>41</v>
      </c>
      <c r="D10" s="34" t="s">
        <v>42</v>
      </c>
      <c r="E10" s="34" t="s">
        <v>55</v>
      </c>
      <c r="F10" s="34"/>
      <c r="G10" s="10"/>
      <c r="H10" s="10"/>
    </row>
    <row r="11" spans="1:8" s="11" customFormat="1" ht="12.75">
      <c r="A11" s="37"/>
      <c r="B11" s="10" t="s">
        <v>44</v>
      </c>
      <c r="C11" s="41">
        <v>11</v>
      </c>
      <c r="D11" s="42">
        <v>7034</v>
      </c>
      <c r="E11" s="43">
        <f>C11*D11</f>
        <v>77374</v>
      </c>
      <c r="F11" s="10"/>
      <c r="G11" s="10"/>
      <c r="H11" s="10"/>
    </row>
    <row r="12" spans="1:8" s="11" customFormat="1" ht="12.75">
      <c r="A12" s="37"/>
      <c r="B12" s="10"/>
      <c r="C12" s="10"/>
      <c r="D12" s="10"/>
      <c r="E12" s="10"/>
      <c r="F12" s="10"/>
      <c r="G12" s="64" t="s">
        <v>45</v>
      </c>
      <c r="H12" s="64"/>
    </row>
    <row r="13" spans="1:8" s="11" customFormat="1" ht="13.5" thickBot="1">
      <c r="A13" s="37"/>
      <c r="B13" s="40" t="s">
        <v>46</v>
      </c>
      <c r="C13" s="34" t="s">
        <v>47</v>
      </c>
      <c r="D13" s="34" t="s">
        <v>48</v>
      </c>
      <c r="E13" s="34" t="s">
        <v>43</v>
      </c>
      <c r="F13" s="34"/>
      <c r="G13" s="34" t="s">
        <v>49</v>
      </c>
      <c r="H13" s="34" t="s">
        <v>50</v>
      </c>
    </row>
    <row r="14" spans="1:8" s="11" customFormat="1" ht="12.75">
      <c r="A14" s="10"/>
      <c r="B14" s="10" t="s">
        <v>65</v>
      </c>
      <c r="C14" s="44">
        <f>C11*0.2795</f>
        <v>3.0745000000000005</v>
      </c>
      <c r="D14" s="45">
        <v>13789</v>
      </c>
      <c r="E14" s="45">
        <f>ROUND(C14,0)*D14</f>
        <v>41367</v>
      </c>
      <c r="F14" s="45"/>
      <c r="G14" s="10">
        <v>862</v>
      </c>
      <c r="H14" s="10">
        <v>1225</v>
      </c>
    </row>
    <row r="15" spans="1:8" s="11" customFormat="1" ht="12.75">
      <c r="A15" s="10"/>
      <c r="B15" s="10" t="s">
        <v>19</v>
      </c>
      <c r="C15" s="44">
        <f>C11*0.0857</f>
        <v>0.9427</v>
      </c>
      <c r="D15" s="45">
        <v>15810</v>
      </c>
      <c r="E15" s="45">
        <f>ROUND(C15,0)*D15</f>
        <v>15810</v>
      </c>
      <c r="F15" s="45"/>
      <c r="G15" s="38">
        <v>937</v>
      </c>
      <c r="H15" s="38">
        <v>1087</v>
      </c>
    </row>
    <row r="16" spans="1:8" s="11" customFormat="1" ht="12.75">
      <c r="A16" s="10"/>
      <c r="B16" s="10" t="s">
        <v>29</v>
      </c>
      <c r="C16" s="44">
        <f>C11*0.1449</f>
        <v>1.5939</v>
      </c>
      <c r="D16" s="45">
        <v>20921</v>
      </c>
      <c r="E16" s="45">
        <f>ROUND(C16,0)*D16</f>
        <v>41842</v>
      </c>
      <c r="F16" s="45"/>
      <c r="G16" s="10">
        <v>1454</v>
      </c>
      <c r="H16" s="10">
        <v>1099</v>
      </c>
    </row>
    <row r="17" spans="1:8" s="11" customFormat="1" ht="13.5" thickBot="1">
      <c r="A17" s="10"/>
      <c r="B17" s="10"/>
      <c r="C17" s="10"/>
      <c r="D17" s="10"/>
      <c r="E17" s="46">
        <f>SUM(E14:E16)</f>
        <v>99019</v>
      </c>
      <c r="F17" s="47"/>
      <c r="G17" s="10"/>
      <c r="H17" s="10"/>
    </row>
    <row r="18" spans="1:8" s="11" customFormat="1" ht="13.5" thickBot="1">
      <c r="A18" s="10"/>
      <c r="B18" s="10"/>
      <c r="C18" s="10"/>
      <c r="D18" s="10"/>
      <c r="E18" s="38" t="s">
        <v>51</v>
      </c>
      <c r="F18" s="48">
        <f>E11-E17</f>
        <v>-21645</v>
      </c>
      <c r="G18" s="10"/>
      <c r="H18" s="10"/>
    </row>
    <row r="19" spans="1:8" s="11" customFormat="1" ht="13.5" thickTop="1">
      <c r="A19" s="37"/>
      <c r="B19" s="10"/>
      <c r="C19" s="10"/>
      <c r="D19" s="10"/>
      <c r="E19" s="10"/>
      <c r="F19" s="10"/>
      <c r="G19" s="10"/>
      <c r="H19" s="10"/>
    </row>
    <row r="20" spans="1:8" s="11" customFormat="1" ht="12.75">
      <c r="A20" s="36" t="s">
        <v>74</v>
      </c>
      <c r="B20" s="37" t="s">
        <v>66</v>
      </c>
      <c r="C20" s="33"/>
      <c r="D20" s="10"/>
      <c r="E20" s="38"/>
      <c r="F20" s="39"/>
      <c r="G20" s="10"/>
      <c r="H20" s="10"/>
    </row>
    <row r="21" spans="1:8" s="11" customFormat="1" ht="13.5" thickBot="1">
      <c r="A21" s="37"/>
      <c r="B21" s="40" t="s">
        <v>40</v>
      </c>
      <c r="C21" s="34" t="s">
        <v>41</v>
      </c>
      <c r="D21" s="34" t="s">
        <v>42</v>
      </c>
      <c r="E21" s="34" t="s">
        <v>55</v>
      </c>
      <c r="F21" s="34"/>
      <c r="G21" s="10"/>
      <c r="H21" s="10"/>
    </row>
    <row r="22" spans="1:8" s="11" customFormat="1" ht="12.75">
      <c r="A22" s="37"/>
      <c r="B22" s="10" t="s">
        <v>44</v>
      </c>
      <c r="C22" s="41">
        <v>2</v>
      </c>
      <c r="D22" s="42">
        <v>7034</v>
      </c>
      <c r="E22" s="43">
        <f>C22*D22</f>
        <v>14068</v>
      </c>
      <c r="F22" s="10"/>
      <c r="G22" s="10"/>
      <c r="H22" s="10"/>
    </row>
    <row r="23" spans="1:8" s="11" customFormat="1" ht="12.75">
      <c r="A23" s="37"/>
      <c r="B23" s="10"/>
      <c r="C23" s="10"/>
      <c r="D23" s="10"/>
      <c r="E23" s="10"/>
      <c r="F23" s="10"/>
      <c r="G23" s="64" t="s">
        <v>45</v>
      </c>
      <c r="H23" s="64"/>
    </row>
    <row r="24" spans="1:8" s="11" customFormat="1" ht="13.5" thickBot="1">
      <c r="A24" s="37"/>
      <c r="B24" s="40" t="s">
        <v>46</v>
      </c>
      <c r="C24" s="34" t="s">
        <v>47</v>
      </c>
      <c r="D24" s="34" t="s">
        <v>48</v>
      </c>
      <c r="E24" s="34" t="s">
        <v>43</v>
      </c>
      <c r="F24" s="34"/>
      <c r="G24" s="34" t="s">
        <v>49</v>
      </c>
      <c r="H24" s="34" t="s">
        <v>50</v>
      </c>
    </row>
    <row r="25" spans="1:8" s="11" customFormat="1" ht="12.75">
      <c r="A25" s="10"/>
      <c r="B25" s="10" t="s">
        <v>67</v>
      </c>
      <c r="C25" s="44">
        <f>C22*0.2795</f>
        <v>0.559</v>
      </c>
      <c r="D25" s="45">
        <v>13789</v>
      </c>
      <c r="E25" s="45">
        <f>ROUND(C25,0)*D25</f>
        <v>13789</v>
      </c>
      <c r="F25" s="45"/>
      <c r="G25" s="10">
        <v>862</v>
      </c>
      <c r="H25" s="10">
        <v>776</v>
      </c>
    </row>
    <row r="26" spans="1:8" s="11" customFormat="1" ht="12.75">
      <c r="A26" s="10"/>
      <c r="B26" s="10" t="s">
        <v>7</v>
      </c>
      <c r="C26" s="44">
        <f>C22*0.0857</f>
        <v>0.1714</v>
      </c>
      <c r="D26" s="45">
        <v>15810</v>
      </c>
      <c r="E26" s="45">
        <f>ROUND(C26,0)*D26</f>
        <v>0</v>
      </c>
      <c r="F26" s="45"/>
      <c r="G26" s="38">
        <v>937</v>
      </c>
      <c r="H26" s="38">
        <v>1375</v>
      </c>
    </row>
    <row r="27" spans="1:8" s="11" customFormat="1" ht="12.75">
      <c r="A27" s="10"/>
      <c r="B27" s="10" t="s">
        <v>36</v>
      </c>
      <c r="C27" s="44">
        <f>C22*0.1449</f>
        <v>0.2898</v>
      </c>
      <c r="D27" s="45">
        <v>20921</v>
      </c>
      <c r="E27" s="45">
        <f>ROUND(C27,0)*D27</f>
        <v>0</v>
      </c>
      <c r="F27" s="45"/>
      <c r="G27" s="10">
        <v>1220</v>
      </c>
      <c r="H27" s="10">
        <v>1717</v>
      </c>
    </row>
    <row r="28" spans="1:8" s="11" customFormat="1" ht="13.5" thickBot="1">
      <c r="A28" s="10"/>
      <c r="B28" s="10"/>
      <c r="C28" s="10"/>
      <c r="D28" s="10"/>
      <c r="E28" s="46">
        <f>SUM(E25:E27)</f>
        <v>13789</v>
      </c>
      <c r="F28" s="47"/>
      <c r="G28" s="10"/>
      <c r="H28" s="10"/>
    </row>
    <row r="29" spans="1:8" s="11" customFormat="1" ht="13.5" thickBot="1">
      <c r="A29" s="10"/>
      <c r="B29" s="10"/>
      <c r="C29" s="10"/>
      <c r="D29" s="10"/>
      <c r="E29" s="38" t="s">
        <v>51</v>
      </c>
      <c r="F29" s="48">
        <f>E22-E28</f>
        <v>279</v>
      </c>
      <c r="G29" s="10"/>
      <c r="H29" s="10"/>
    </row>
    <row r="30" spans="1:9" s="11" customFormat="1" ht="13.5" thickTop="1">
      <c r="A30" s="37"/>
      <c r="B30" s="10"/>
      <c r="C30" s="10"/>
      <c r="D30" s="10"/>
      <c r="E30" s="10"/>
      <c r="F30" s="10"/>
      <c r="G30" s="10"/>
      <c r="H30" s="10"/>
      <c r="I30" s="10"/>
    </row>
    <row r="31" spans="1:9" s="11" customFormat="1" ht="12.75">
      <c r="A31" s="36" t="s">
        <v>73</v>
      </c>
      <c r="B31" s="37" t="s">
        <v>68</v>
      </c>
      <c r="C31" s="33"/>
      <c r="D31" s="33"/>
      <c r="E31" s="10"/>
      <c r="F31" s="38"/>
      <c r="G31" s="39"/>
      <c r="H31" s="10"/>
      <c r="I31" s="10"/>
    </row>
    <row r="32" spans="1:8" s="11" customFormat="1" ht="13.5" thickBot="1">
      <c r="A32" s="37"/>
      <c r="B32" s="40" t="s">
        <v>40</v>
      </c>
      <c r="C32" s="34" t="s">
        <v>41</v>
      </c>
      <c r="D32" s="34" t="s">
        <v>42</v>
      </c>
      <c r="E32" s="34" t="s">
        <v>55</v>
      </c>
      <c r="F32" s="34"/>
      <c r="G32" s="10"/>
      <c r="H32" s="10"/>
    </row>
    <row r="33" spans="1:8" s="11" customFormat="1" ht="12.75">
      <c r="A33" s="37"/>
      <c r="B33" s="10" t="s">
        <v>44</v>
      </c>
      <c r="C33" s="41">
        <v>3</v>
      </c>
      <c r="D33" s="42">
        <v>7034</v>
      </c>
      <c r="E33" s="43">
        <f>C33*D33</f>
        <v>21102</v>
      </c>
      <c r="F33" s="10"/>
      <c r="G33" s="10"/>
      <c r="H33" s="10"/>
    </row>
    <row r="34" spans="1:8" s="11" customFormat="1" ht="12.75">
      <c r="A34" s="37"/>
      <c r="B34" s="10"/>
      <c r="C34" s="10"/>
      <c r="D34" s="10"/>
      <c r="E34" s="10"/>
      <c r="F34" s="10"/>
      <c r="G34" s="64" t="s">
        <v>45</v>
      </c>
      <c r="H34" s="64"/>
    </row>
    <row r="35" spans="1:8" s="11" customFormat="1" ht="13.5" thickBot="1">
      <c r="A35" s="37"/>
      <c r="B35" s="40" t="s">
        <v>46</v>
      </c>
      <c r="C35" s="34" t="s">
        <v>47</v>
      </c>
      <c r="D35" s="34" t="s">
        <v>48</v>
      </c>
      <c r="E35" s="34" t="s">
        <v>43</v>
      </c>
      <c r="F35" s="34"/>
      <c r="G35" s="34" t="s">
        <v>49</v>
      </c>
      <c r="H35" s="34" t="s">
        <v>50</v>
      </c>
    </row>
    <row r="36" spans="1:8" s="11" customFormat="1" ht="12.75">
      <c r="A36" s="10"/>
      <c r="B36" s="10" t="s">
        <v>69</v>
      </c>
      <c r="C36" s="44">
        <f>C33*0.2795</f>
        <v>0.8385</v>
      </c>
      <c r="D36" s="45">
        <v>13789</v>
      </c>
      <c r="E36" s="45">
        <f>ROUND(C36,0)*D36</f>
        <v>13789</v>
      </c>
      <c r="F36" s="45"/>
      <c r="G36" s="10">
        <v>862</v>
      </c>
      <c r="H36" s="10">
        <v>885</v>
      </c>
    </row>
    <row r="37" spans="1:8" s="11" customFormat="1" ht="12.75">
      <c r="A37" s="10"/>
      <c r="B37" s="10" t="s">
        <v>70</v>
      </c>
      <c r="C37" s="44">
        <f>C33*0.0857</f>
        <v>0.2571</v>
      </c>
      <c r="D37" s="45">
        <v>15810</v>
      </c>
      <c r="E37" s="45">
        <f>ROUND(C37,0)*D37</f>
        <v>0</v>
      </c>
      <c r="F37" s="45"/>
      <c r="G37" s="38">
        <v>937</v>
      </c>
      <c r="H37" s="38">
        <v>845</v>
      </c>
    </row>
    <row r="38" spans="1:8" s="11" customFormat="1" ht="12.75">
      <c r="A38" s="10"/>
      <c r="B38" s="10" t="s">
        <v>8</v>
      </c>
      <c r="C38" s="44">
        <f>C33*0.1449</f>
        <v>0.4347</v>
      </c>
      <c r="D38" s="45">
        <v>20921</v>
      </c>
      <c r="E38" s="45">
        <f>ROUND(C38,0)*D38</f>
        <v>0</v>
      </c>
      <c r="F38" s="45"/>
      <c r="G38" s="10">
        <v>1589</v>
      </c>
      <c r="H38" s="10">
        <v>1820</v>
      </c>
    </row>
    <row r="39" spans="1:8" s="11" customFormat="1" ht="13.5" thickBot="1">
      <c r="A39" s="10"/>
      <c r="B39" s="10"/>
      <c r="C39" s="10"/>
      <c r="D39" s="10"/>
      <c r="E39" s="46">
        <f>SUM(E36:E38)</f>
        <v>13789</v>
      </c>
      <c r="F39" s="47"/>
      <c r="G39" s="10"/>
      <c r="H39" s="10"/>
    </row>
    <row r="40" spans="1:8" s="11" customFormat="1" ht="13.5" thickBot="1">
      <c r="A40" s="10"/>
      <c r="B40" s="10"/>
      <c r="C40" s="10"/>
      <c r="D40" s="10"/>
      <c r="E40" s="38" t="s">
        <v>51</v>
      </c>
      <c r="F40" s="48">
        <f>E33-E39</f>
        <v>7313</v>
      </c>
      <c r="G40" s="10"/>
      <c r="H40" s="10"/>
    </row>
    <row r="41" spans="1:8" s="11" customFormat="1" ht="13.5" thickTop="1">
      <c r="A41" s="37"/>
      <c r="B41" s="49"/>
      <c r="C41" s="10"/>
      <c r="D41" s="10"/>
      <c r="E41" s="10"/>
      <c r="F41" s="10"/>
      <c r="G41" s="10"/>
      <c r="H41" s="10"/>
    </row>
    <row r="42" spans="1:8" s="11" customFormat="1" ht="12.75">
      <c r="A42" s="50" t="s">
        <v>72</v>
      </c>
      <c r="B42" s="37" t="s">
        <v>71</v>
      </c>
      <c r="C42" s="33"/>
      <c r="D42" s="10"/>
      <c r="E42" s="38"/>
      <c r="F42" s="39"/>
      <c r="G42" s="10"/>
      <c r="H42" s="10"/>
    </row>
    <row r="43" spans="1:8" s="11" customFormat="1" ht="13.5" thickBot="1">
      <c r="A43" s="37"/>
      <c r="B43" s="40" t="s">
        <v>40</v>
      </c>
      <c r="C43" s="34" t="s">
        <v>41</v>
      </c>
      <c r="D43" s="34" t="s">
        <v>42</v>
      </c>
      <c r="E43" s="34" t="s">
        <v>55</v>
      </c>
      <c r="F43" s="34"/>
      <c r="G43" s="10"/>
      <c r="H43" s="10"/>
    </row>
    <row r="44" spans="1:8" s="11" customFormat="1" ht="12.75">
      <c r="A44" s="37"/>
      <c r="B44" s="10" t="s">
        <v>44</v>
      </c>
      <c r="C44" s="41">
        <v>17</v>
      </c>
      <c r="D44" s="42">
        <v>7034</v>
      </c>
      <c r="E44" s="43">
        <f>C44*D44</f>
        <v>119578</v>
      </c>
      <c r="F44" s="10"/>
      <c r="G44" s="10"/>
      <c r="H44" s="10"/>
    </row>
    <row r="45" spans="1:8" s="11" customFormat="1" ht="12.75">
      <c r="A45" s="37"/>
      <c r="B45" s="10"/>
      <c r="C45" s="10"/>
      <c r="D45" s="10"/>
      <c r="E45" s="10"/>
      <c r="F45" s="10"/>
      <c r="G45" s="64" t="s">
        <v>45</v>
      </c>
      <c r="H45" s="64"/>
    </row>
    <row r="46" spans="1:8" s="11" customFormat="1" ht="13.5" thickBot="1">
      <c r="A46" s="37"/>
      <c r="B46" s="40" t="s">
        <v>46</v>
      </c>
      <c r="C46" s="34" t="s">
        <v>47</v>
      </c>
      <c r="D46" s="34" t="s">
        <v>48</v>
      </c>
      <c r="E46" s="34" t="s">
        <v>43</v>
      </c>
      <c r="F46" s="34"/>
      <c r="G46" s="34" t="s">
        <v>49</v>
      </c>
      <c r="H46" s="34" t="s">
        <v>50</v>
      </c>
    </row>
    <row r="47" spans="1:8" s="11" customFormat="1" ht="12.75">
      <c r="A47" s="10"/>
      <c r="B47" s="10" t="s">
        <v>104</v>
      </c>
      <c r="C47" s="44">
        <f>C44*0.2795</f>
        <v>4.7515</v>
      </c>
      <c r="D47" s="45">
        <v>13789</v>
      </c>
      <c r="E47" s="45">
        <f>ROUND(C47,0)*D47</f>
        <v>68945</v>
      </c>
      <c r="F47" s="45"/>
      <c r="G47" s="10">
        <v>862</v>
      </c>
      <c r="H47" s="10">
        <v>885</v>
      </c>
    </row>
    <row r="48" spans="1:8" s="11" customFormat="1" ht="12.75">
      <c r="A48" s="10"/>
      <c r="B48" s="10" t="s">
        <v>70</v>
      </c>
      <c r="C48" s="44">
        <f>C44*0.0857</f>
        <v>1.4569</v>
      </c>
      <c r="D48" s="45">
        <v>15810</v>
      </c>
      <c r="E48" s="45">
        <f>ROUND(C48,0)*D48</f>
        <v>15810</v>
      </c>
      <c r="F48" s="45"/>
      <c r="G48" s="38">
        <v>937</v>
      </c>
      <c r="H48" s="38">
        <v>845</v>
      </c>
    </row>
    <row r="49" spans="1:8" s="11" customFormat="1" ht="12.75">
      <c r="A49" s="10"/>
      <c r="B49" s="10" t="s">
        <v>8</v>
      </c>
      <c r="C49" s="44">
        <f>C44*0.1449</f>
        <v>2.4633</v>
      </c>
      <c r="D49" s="45">
        <v>20921</v>
      </c>
      <c r="E49" s="45">
        <f>ROUND(C49,0)*D49</f>
        <v>41842</v>
      </c>
      <c r="F49" s="45"/>
      <c r="G49" s="10">
        <v>1589</v>
      </c>
      <c r="H49" s="10">
        <v>1820</v>
      </c>
    </row>
    <row r="50" spans="1:8" s="11" customFormat="1" ht="13.5" thickBot="1">
      <c r="A50" s="10"/>
      <c r="B50" s="10"/>
      <c r="C50" s="10"/>
      <c r="D50" s="10"/>
      <c r="E50" s="46">
        <f>SUM(E47:E49)</f>
        <v>126597</v>
      </c>
      <c r="F50" s="47"/>
      <c r="G50" s="10"/>
      <c r="H50" s="10"/>
    </row>
    <row r="51" spans="1:8" s="11" customFormat="1" ht="13.5" thickBot="1">
      <c r="A51" s="10"/>
      <c r="B51" s="10"/>
      <c r="C51" s="10"/>
      <c r="D51" s="10"/>
      <c r="E51" s="38" t="s">
        <v>51</v>
      </c>
      <c r="F51" s="48">
        <f>E44-E50</f>
        <v>-7019</v>
      </c>
      <c r="G51" s="10"/>
      <c r="H51" s="10"/>
    </row>
    <row r="52" spans="1:9" s="11" customFormat="1" ht="13.5" thickTop="1">
      <c r="A52" s="10"/>
      <c r="B52" s="10"/>
      <c r="C52" s="10"/>
      <c r="D52" s="10"/>
      <c r="E52" s="10"/>
      <c r="F52" s="38"/>
      <c r="G52" s="51"/>
      <c r="H52" s="10"/>
      <c r="I52" s="10"/>
    </row>
    <row r="53" spans="1:9" s="11" customFormat="1" ht="12.75">
      <c r="A53" s="52" t="s">
        <v>52</v>
      </c>
      <c r="B53" s="10"/>
      <c r="C53" s="10"/>
      <c r="D53" s="10"/>
      <c r="E53" s="10"/>
      <c r="F53" s="38"/>
      <c r="G53" s="51"/>
      <c r="H53" s="10"/>
      <c r="I53" s="10"/>
    </row>
    <row r="54" spans="1:9" s="11" customFormat="1" ht="12.75">
      <c r="A54" s="10"/>
      <c r="B54" s="10"/>
      <c r="C54" s="10"/>
      <c r="D54" s="10"/>
      <c r="E54" s="10"/>
      <c r="F54" s="38"/>
      <c r="G54" s="51"/>
      <c r="H54" s="10"/>
      <c r="I54" s="10"/>
    </row>
    <row r="55" spans="1:9" s="11" customFormat="1" ht="12.75">
      <c r="A55" s="10" t="s">
        <v>76</v>
      </c>
      <c r="B55" s="37" t="s">
        <v>77</v>
      </c>
      <c r="C55" s="33"/>
      <c r="D55" s="33"/>
      <c r="E55" s="10"/>
      <c r="F55" s="38"/>
      <c r="G55" s="39"/>
      <c r="H55" s="10"/>
      <c r="I55" s="10"/>
    </row>
    <row r="56" spans="1:8" s="11" customFormat="1" ht="13.5" thickBot="1">
      <c r="A56" s="37"/>
      <c r="B56" s="40" t="s">
        <v>40</v>
      </c>
      <c r="C56" s="34" t="s">
        <v>41</v>
      </c>
      <c r="D56" s="34" t="s">
        <v>42</v>
      </c>
      <c r="E56" s="34" t="s">
        <v>55</v>
      </c>
      <c r="F56" s="34"/>
      <c r="G56" s="10"/>
      <c r="H56" s="10"/>
    </row>
    <row r="57" spans="1:8" s="11" customFormat="1" ht="12.75">
      <c r="A57" s="37"/>
      <c r="B57" s="10" t="s">
        <v>44</v>
      </c>
      <c r="C57" s="41">
        <v>112</v>
      </c>
      <c r="D57" s="42">
        <v>7034</v>
      </c>
      <c r="E57" s="43">
        <f>C57*D57</f>
        <v>787808</v>
      </c>
      <c r="F57" s="10"/>
      <c r="G57" s="10"/>
      <c r="H57" s="10"/>
    </row>
    <row r="58" spans="1:8" s="11" customFormat="1" ht="12.75">
      <c r="A58" s="37"/>
      <c r="B58" s="10"/>
      <c r="C58" s="10"/>
      <c r="D58" s="10"/>
      <c r="E58" s="10"/>
      <c r="F58" s="10"/>
      <c r="G58" s="64" t="s">
        <v>45</v>
      </c>
      <c r="H58" s="64"/>
    </row>
    <row r="59" spans="1:8" s="11" customFormat="1" ht="13.5" thickBot="1">
      <c r="A59" s="37"/>
      <c r="B59" s="40" t="s">
        <v>46</v>
      </c>
      <c r="C59" s="34" t="s">
        <v>47</v>
      </c>
      <c r="D59" s="34" t="s">
        <v>48</v>
      </c>
      <c r="E59" s="34" t="s">
        <v>43</v>
      </c>
      <c r="F59" s="34"/>
      <c r="G59" s="34" t="s">
        <v>49</v>
      </c>
      <c r="H59" s="34" t="s">
        <v>50</v>
      </c>
    </row>
    <row r="60" spans="1:8" s="11" customFormat="1" ht="12.75">
      <c r="A60" s="10"/>
      <c r="B60" s="10" t="s">
        <v>60</v>
      </c>
      <c r="C60" s="44">
        <f>C57*0.2795</f>
        <v>31.304000000000002</v>
      </c>
      <c r="D60" s="45">
        <v>13789</v>
      </c>
      <c r="E60" s="45">
        <f>ROUND(C60,0)*D60</f>
        <v>427459</v>
      </c>
      <c r="F60" s="45"/>
      <c r="G60" s="10">
        <v>862</v>
      </c>
      <c r="H60" s="10">
        <v>981</v>
      </c>
    </row>
    <row r="61" spans="1:8" s="11" customFormat="1" ht="12.75">
      <c r="A61" s="10"/>
      <c r="B61" s="10" t="s">
        <v>19</v>
      </c>
      <c r="C61" s="44">
        <f>C57*0.0857</f>
        <v>9.5984</v>
      </c>
      <c r="D61" s="45">
        <v>15810</v>
      </c>
      <c r="E61" s="45">
        <f>ROUND(C61,0)*D61</f>
        <v>158100</v>
      </c>
      <c r="F61" s="45"/>
      <c r="G61" s="38">
        <v>937</v>
      </c>
      <c r="H61" s="38">
        <v>1087</v>
      </c>
    </row>
    <row r="62" spans="1:8" s="11" customFormat="1" ht="12.75">
      <c r="A62" s="10"/>
      <c r="B62" s="10" t="s">
        <v>36</v>
      </c>
      <c r="C62" s="44">
        <f>C57*0.1449</f>
        <v>16.2288</v>
      </c>
      <c r="D62" s="45">
        <v>20921</v>
      </c>
      <c r="E62" s="45">
        <f>ROUND(C62,0)*D62</f>
        <v>334736</v>
      </c>
      <c r="F62" s="45"/>
      <c r="G62" s="10">
        <v>1220</v>
      </c>
      <c r="H62" s="10">
        <v>1717</v>
      </c>
    </row>
    <row r="63" spans="1:8" s="11" customFormat="1" ht="13.5" thickBot="1">
      <c r="A63" s="10"/>
      <c r="B63" s="10"/>
      <c r="C63" s="10"/>
      <c r="D63" s="10"/>
      <c r="E63" s="46">
        <f>SUM(E60:E62)</f>
        <v>920295</v>
      </c>
      <c r="F63" s="47"/>
      <c r="G63" s="10"/>
      <c r="H63" s="10"/>
    </row>
    <row r="64" spans="1:8" s="11" customFormat="1" ht="13.5" thickBot="1">
      <c r="A64" s="10"/>
      <c r="B64" s="10"/>
      <c r="C64" s="10"/>
      <c r="D64" s="10"/>
      <c r="E64" s="38" t="s">
        <v>51</v>
      </c>
      <c r="F64" s="48">
        <f>E57-E63</f>
        <v>-132487</v>
      </c>
      <c r="G64" s="10"/>
      <c r="H64" s="10"/>
    </row>
    <row r="65" spans="1:9" s="11" customFormat="1" ht="13.5" thickTop="1">
      <c r="A65" s="10"/>
      <c r="B65" s="10"/>
      <c r="C65" s="10"/>
      <c r="D65" s="10"/>
      <c r="E65" s="10"/>
      <c r="F65" s="10"/>
      <c r="G65" s="10"/>
      <c r="H65" s="10"/>
      <c r="I65" s="10"/>
    </row>
    <row r="66" spans="1:9" s="11" customFormat="1" ht="12.75">
      <c r="A66" s="10" t="s">
        <v>78</v>
      </c>
      <c r="B66" s="10" t="s">
        <v>82</v>
      </c>
      <c r="C66" s="10"/>
      <c r="D66" s="10"/>
      <c r="E66" s="10"/>
      <c r="F66" s="10"/>
      <c r="G66" s="10"/>
      <c r="H66" s="10"/>
      <c r="I66" s="10"/>
    </row>
    <row r="67" spans="1:9" s="11" customFormat="1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s="11" customFormat="1" ht="12.75">
      <c r="A68" s="10" t="s">
        <v>79</v>
      </c>
      <c r="B68" s="10" t="s">
        <v>82</v>
      </c>
      <c r="C68" s="10"/>
      <c r="D68" s="10"/>
      <c r="E68" s="10"/>
      <c r="F68" s="10"/>
      <c r="G68" s="10"/>
      <c r="H68" s="10"/>
      <c r="I68" s="10"/>
    </row>
    <row r="69" spans="1:9" s="11" customFormat="1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s="11" customFormat="1" ht="12.75">
      <c r="A70" s="10" t="s">
        <v>80</v>
      </c>
      <c r="B70" s="10"/>
      <c r="C70" s="10"/>
      <c r="D70" s="10"/>
      <c r="E70" s="10"/>
      <c r="F70" s="10"/>
      <c r="G70" s="10"/>
      <c r="H70" s="10"/>
      <c r="I70" s="10"/>
    </row>
    <row r="71" spans="1:9" s="11" customFormat="1" ht="12.75">
      <c r="A71" s="10"/>
      <c r="B71" s="10" t="s">
        <v>82</v>
      </c>
      <c r="C71" s="10"/>
      <c r="D71" s="10"/>
      <c r="E71" s="10"/>
      <c r="F71" s="10"/>
      <c r="G71" s="10"/>
      <c r="H71" s="10"/>
      <c r="I71" s="10"/>
    </row>
    <row r="72" spans="1:9" s="11" customFormat="1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s="11" customFormat="1" ht="12.75">
      <c r="A73" s="10" t="s">
        <v>81</v>
      </c>
      <c r="B73" s="10" t="s">
        <v>82</v>
      </c>
      <c r="C73" s="10"/>
      <c r="D73" s="10"/>
      <c r="E73" s="10"/>
      <c r="F73" s="10"/>
      <c r="G73" s="10"/>
      <c r="H73" s="10"/>
      <c r="I73" s="10"/>
    </row>
    <row r="74" spans="1:9" s="11" customFormat="1" ht="12.75">
      <c r="A74" s="10"/>
      <c r="B74" s="10"/>
      <c r="C74" s="10"/>
      <c r="D74" s="10"/>
      <c r="E74" s="10"/>
      <c r="F74" s="10"/>
      <c r="G74" s="10"/>
      <c r="H74" s="10"/>
      <c r="I74" s="10"/>
    </row>
    <row r="75" spans="1:9" s="11" customFormat="1" ht="12.75">
      <c r="A75" s="10"/>
      <c r="B75" s="10"/>
      <c r="C75" s="38"/>
      <c r="D75" s="39"/>
      <c r="E75" s="39"/>
      <c r="F75" s="10"/>
      <c r="G75" s="10"/>
      <c r="H75" s="10"/>
      <c r="I75" s="10"/>
    </row>
    <row r="76" spans="1:9" s="11" customFormat="1" ht="14.25">
      <c r="A76" s="59" t="s">
        <v>54</v>
      </c>
      <c r="B76" s="35"/>
      <c r="C76" s="35"/>
      <c r="D76" s="35"/>
      <c r="E76" s="35"/>
      <c r="F76" s="35"/>
      <c r="G76" s="35"/>
      <c r="H76" s="35"/>
      <c r="I76" s="35"/>
    </row>
    <row r="77" spans="1:9" s="11" customFormat="1" ht="14.25">
      <c r="A77" s="35"/>
      <c r="B77" s="35"/>
      <c r="C77" s="35"/>
      <c r="D77" s="35"/>
      <c r="E77" s="35"/>
      <c r="F77" s="35"/>
      <c r="G77" s="35"/>
      <c r="H77" s="35"/>
      <c r="I77" s="35"/>
    </row>
    <row r="78" spans="1:6" s="11" customFormat="1" ht="12.75">
      <c r="A78" s="36" t="s">
        <v>75</v>
      </c>
      <c r="B78" s="10" t="s">
        <v>83</v>
      </c>
      <c r="C78" s="10"/>
      <c r="D78" s="10"/>
      <c r="E78" s="10"/>
      <c r="F78" s="10"/>
    </row>
    <row r="79" spans="1:6" s="11" customFormat="1" ht="12.75">
      <c r="A79" s="50"/>
      <c r="B79" s="10"/>
      <c r="C79" s="10"/>
      <c r="D79" s="10"/>
      <c r="E79" s="10"/>
      <c r="F79" s="10"/>
    </row>
    <row r="80" spans="1:9" s="11" customFormat="1" ht="12.75">
      <c r="A80" s="36" t="s">
        <v>74</v>
      </c>
      <c r="B80" s="10" t="s">
        <v>84</v>
      </c>
      <c r="C80" s="10"/>
      <c r="D80" s="10"/>
      <c r="E80" s="10"/>
      <c r="F80" s="10"/>
      <c r="G80" s="10"/>
      <c r="H80" s="10"/>
      <c r="I80" s="10"/>
    </row>
    <row r="81" spans="1:9" s="11" customFormat="1" ht="12.75">
      <c r="A81" s="36"/>
      <c r="B81" s="10" t="s">
        <v>85</v>
      </c>
      <c r="C81" s="10"/>
      <c r="D81" s="10"/>
      <c r="E81" s="10"/>
      <c r="F81" s="10"/>
      <c r="G81" s="10"/>
      <c r="H81" s="10"/>
      <c r="I81" s="10"/>
    </row>
    <row r="82" spans="1:9" s="11" customFormat="1" ht="12.75">
      <c r="A82" s="36"/>
      <c r="B82" s="10"/>
      <c r="C82" s="10"/>
      <c r="D82" s="10"/>
      <c r="E82" s="10"/>
      <c r="F82" s="10"/>
      <c r="G82" s="10"/>
      <c r="H82" s="10"/>
      <c r="I82" s="10"/>
    </row>
    <row r="83" spans="1:9" s="11" customFormat="1" ht="12.75">
      <c r="A83" s="36" t="s">
        <v>73</v>
      </c>
      <c r="B83" s="10" t="s">
        <v>86</v>
      </c>
      <c r="C83" s="10"/>
      <c r="D83" s="10"/>
      <c r="E83" s="10"/>
      <c r="F83" s="10"/>
      <c r="G83" s="10"/>
      <c r="H83" s="10"/>
      <c r="I83" s="10"/>
    </row>
    <row r="84" spans="1:9" s="11" customFormat="1" ht="12.75">
      <c r="A84" s="36"/>
      <c r="B84" s="10"/>
      <c r="C84" s="10"/>
      <c r="D84" s="10"/>
      <c r="E84" s="10"/>
      <c r="F84" s="10"/>
      <c r="G84" s="10"/>
      <c r="H84" s="10"/>
      <c r="I84" s="10"/>
    </row>
    <row r="85" spans="1:9" s="11" customFormat="1" ht="12.75">
      <c r="A85" s="36" t="s">
        <v>72</v>
      </c>
      <c r="B85" s="10" t="s">
        <v>87</v>
      </c>
      <c r="C85" s="10"/>
      <c r="D85" s="10"/>
      <c r="E85" s="10"/>
      <c r="F85" s="10"/>
      <c r="G85" s="10"/>
      <c r="H85" s="10"/>
      <c r="I85" s="10"/>
    </row>
    <row r="86" spans="1:9" s="11" customFormat="1" ht="12.75">
      <c r="A86" s="10"/>
      <c r="B86" s="10"/>
      <c r="C86" s="10"/>
      <c r="D86" s="10"/>
      <c r="E86" s="10"/>
      <c r="F86" s="10"/>
      <c r="G86" s="10"/>
      <c r="H86" s="10"/>
      <c r="I86" s="10"/>
    </row>
    <row r="87" spans="2:5" s="11" customFormat="1" ht="12.75">
      <c r="B87" s="29"/>
      <c r="D87" s="14"/>
      <c r="E87" s="24"/>
    </row>
    <row r="88" spans="1:5" s="6" customFormat="1" ht="15.75">
      <c r="A88" s="65">
        <v>38783</v>
      </c>
      <c r="B88" s="66"/>
      <c r="D88" s="30"/>
      <c r="E88" s="31"/>
    </row>
    <row r="89" spans="1:5" s="11" customFormat="1" ht="12.75">
      <c r="A89" s="16"/>
      <c r="B89" s="29"/>
      <c r="D89" s="14"/>
      <c r="E89" s="24"/>
    </row>
    <row r="90" spans="1:5" s="11" customFormat="1" ht="12.75">
      <c r="A90" s="17" t="s">
        <v>53</v>
      </c>
      <c r="B90" s="15"/>
      <c r="D90" s="14"/>
      <c r="E90" s="24"/>
    </row>
    <row r="91" spans="1:5" s="11" customFormat="1" ht="12.75">
      <c r="A91" s="17"/>
      <c r="B91" s="15"/>
      <c r="D91" s="14"/>
      <c r="E91" s="24"/>
    </row>
    <row r="92" spans="1:9" s="11" customFormat="1" ht="12.75">
      <c r="A92" s="36" t="s">
        <v>75</v>
      </c>
      <c r="B92" s="37" t="s">
        <v>88</v>
      </c>
      <c r="C92" s="33"/>
      <c r="D92" s="33"/>
      <c r="E92" s="10"/>
      <c r="F92" s="38"/>
      <c r="G92" s="39"/>
      <c r="H92" s="10"/>
      <c r="I92" s="10"/>
    </row>
    <row r="93" spans="1:8" s="11" customFormat="1" ht="13.5" thickBot="1">
      <c r="A93" s="37"/>
      <c r="B93" s="40" t="s">
        <v>40</v>
      </c>
      <c r="C93" s="34" t="s">
        <v>41</v>
      </c>
      <c r="D93" s="34" t="s">
        <v>42</v>
      </c>
      <c r="E93" s="34" t="s">
        <v>55</v>
      </c>
      <c r="F93" s="34"/>
      <c r="G93" s="10"/>
      <c r="H93" s="10"/>
    </row>
    <row r="94" spans="1:8" s="11" customFormat="1" ht="12.75">
      <c r="A94" s="37"/>
      <c r="B94" s="10" t="s">
        <v>44</v>
      </c>
      <c r="C94" s="41">
        <v>13</v>
      </c>
      <c r="D94" s="42">
        <v>7034</v>
      </c>
      <c r="E94" s="43">
        <f>C94*D94</f>
        <v>91442</v>
      </c>
      <c r="F94" s="10"/>
      <c r="G94" s="10"/>
      <c r="H94" s="10"/>
    </row>
    <row r="95" spans="1:8" s="11" customFormat="1" ht="12.75">
      <c r="A95" s="37"/>
      <c r="B95" s="10"/>
      <c r="C95" s="10"/>
      <c r="D95" s="10"/>
      <c r="E95" s="10"/>
      <c r="F95" s="10"/>
      <c r="G95" s="64" t="s">
        <v>45</v>
      </c>
      <c r="H95" s="64"/>
    </row>
    <row r="96" spans="1:8" s="11" customFormat="1" ht="13.5" thickBot="1">
      <c r="A96" s="37"/>
      <c r="B96" s="40" t="s">
        <v>46</v>
      </c>
      <c r="C96" s="34" t="s">
        <v>47</v>
      </c>
      <c r="D96" s="34" t="s">
        <v>48</v>
      </c>
      <c r="E96" s="34" t="s">
        <v>43</v>
      </c>
      <c r="F96" s="34"/>
      <c r="G96" s="34" t="s">
        <v>49</v>
      </c>
      <c r="H96" s="34" t="s">
        <v>50</v>
      </c>
    </row>
    <row r="97" spans="1:8" s="11" customFormat="1" ht="12.75">
      <c r="A97" s="10"/>
      <c r="B97" s="10" t="s">
        <v>39</v>
      </c>
      <c r="C97" s="44">
        <f>C94*0.2795</f>
        <v>3.6335</v>
      </c>
      <c r="D97" s="45">
        <v>13789</v>
      </c>
      <c r="E97" s="45">
        <f>ROUND(C97,0)*D97</f>
        <v>55156</v>
      </c>
      <c r="F97" s="45"/>
      <c r="G97" s="10">
        <v>862</v>
      </c>
      <c r="H97" s="10">
        <v>711</v>
      </c>
    </row>
    <row r="98" spans="1:8" s="11" customFormat="1" ht="12.75">
      <c r="A98" s="10"/>
      <c r="B98" s="10" t="s">
        <v>89</v>
      </c>
      <c r="C98" s="44">
        <f>C94*0.0857</f>
        <v>1.1141</v>
      </c>
      <c r="D98" s="45">
        <v>15810</v>
      </c>
      <c r="E98" s="45">
        <f>ROUND(C98,0)*D98</f>
        <v>15810</v>
      </c>
      <c r="F98" s="45"/>
      <c r="G98" s="38">
        <v>937</v>
      </c>
      <c r="H98" s="38">
        <v>875</v>
      </c>
    </row>
    <row r="99" spans="1:8" s="11" customFormat="1" ht="12.75">
      <c r="A99" s="10"/>
      <c r="B99" s="10" t="s">
        <v>29</v>
      </c>
      <c r="C99" s="44">
        <f>C94*0.1449</f>
        <v>1.8837</v>
      </c>
      <c r="D99" s="45">
        <v>20921</v>
      </c>
      <c r="E99" s="45">
        <f>ROUND(C99,0)*D99</f>
        <v>41842</v>
      </c>
      <c r="F99" s="45"/>
      <c r="G99" s="10">
        <v>1454</v>
      </c>
      <c r="H99" s="10">
        <v>1094</v>
      </c>
    </row>
    <row r="100" spans="1:8" s="11" customFormat="1" ht="13.5" thickBot="1">
      <c r="A100" s="10"/>
      <c r="B100" s="10"/>
      <c r="C100" s="10"/>
      <c r="D100" s="10"/>
      <c r="E100" s="46">
        <f>SUM(E97:E99)</f>
        <v>112808</v>
      </c>
      <c r="F100" s="47"/>
      <c r="G100" s="10"/>
      <c r="H100" s="10"/>
    </row>
    <row r="101" spans="1:8" s="11" customFormat="1" ht="13.5" thickBot="1">
      <c r="A101" s="10"/>
      <c r="B101" s="10"/>
      <c r="C101" s="10"/>
      <c r="D101" s="10"/>
      <c r="E101" s="38" t="s">
        <v>51</v>
      </c>
      <c r="F101" s="48">
        <f>E94-E100</f>
        <v>-21366</v>
      </c>
      <c r="G101" s="10"/>
      <c r="H101" s="10"/>
    </row>
    <row r="102" spans="1:9" s="11" customFormat="1" ht="13.5" thickTop="1">
      <c r="A102" s="10"/>
      <c r="B102" s="10"/>
      <c r="C102" s="10"/>
      <c r="D102" s="10"/>
      <c r="E102" s="10"/>
      <c r="F102" s="38"/>
      <c r="G102" s="51"/>
      <c r="H102" s="10"/>
      <c r="I102" s="10"/>
    </row>
    <row r="103" spans="1:9" s="11" customFormat="1" ht="12.75">
      <c r="A103" s="10" t="s">
        <v>90</v>
      </c>
      <c r="B103" s="10"/>
      <c r="C103" s="10"/>
      <c r="D103" s="10"/>
      <c r="E103" s="10"/>
      <c r="F103" s="38"/>
      <c r="G103" s="51"/>
      <c r="H103" s="10"/>
      <c r="I103" s="10"/>
    </row>
    <row r="104" spans="1:9" s="11" customFormat="1" ht="12.75">
      <c r="A104" s="10" t="s">
        <v>91</v>
      </c>
      <c r="B104" s="10"/>
      <c r="C104" s="10"/>
      <c r="D104" s="10"/>
      <c r="E104" s="10"/>
      <c r="F104" s="38"/>
      <c r="G104" s="51"/>
      <c r="H104" s="10"/>
      <c r="I104" s="10"/>
    </row>
    <row r="105" spans="1:9" s="11" customFormat="1" ht="12.75">
      <c r="A105" s="10" t="s">
        <v>92</v>
      </c>
      <c r="B105" s="10"/>
      <c r="C105" s="10"/>
      <c r="D105" s="10"/>
      <c r="E105" s="10"/>
      <c r="F105" s="38"/>
      <c r="G105" s="51"/>
      <c r="H105" s="10"/>
      <c r="I105" s="10"/>
    </row>
    <row r="106" spans="6:7" s="11" customFormat="1" ht="12.75">
      <c r="F106" s="23"/>
      <c r="G106" s="23"/>
    </row>
    <row r="107" spans="1:2" s="11" customFormat="1" ht="12.75">
      <c r="A107" s="26" t="s">
        <v>52</v>
      </c>
      <c r="B107" s="25"/>
    </row>
    <row r="108" spans="1:2" s="11" customFormat="1" ht="12.75">
      <c r="A108" s="21"/>
      <c r="B108" s="25"/>
    </row>
    <row r="109" spans="1:2" s="11" customFormat="1" ht="12.75">
      <c r="A109" s="11" t="s">
        <v>93</v>
      </c>
      <c r="B109" s="11" t="s">
        <v>94</v>
      </c>
    </row>
    <row r="110" s="11" customFormat="1" ht="12.75"/>
    <row r="111" spans="1:2" s="11" customFormat="1" ht="12.75">
      <c r="A111" s="11" t="s">
        <v>95</v>
      </c>
      <c r="B111" s="11" t="s">
        <v>94</v>
      </c>
    </row>
    <row r="112" s="11" customFormat="1" ht="12.75"/>
    <row r="113" s="11" customFormat="1" ht="12.75">
      <c r="A113" s="11" t="s">
        <v>96</v>
      </c>
    </row>
    <row r="114" s="11" customFormat="1" ht="12.75"/>
    <row r="115" spans="1:2" s="11" customFormat="1" ht="12.75">
      <c r="A115" s="11" t="s">
        <v>97</v>
      </c>
      <c r="B115" s="11" t="s">
        <v>94</v>
      </c>
    </row>
    <row r="116" s="11" customFormat="1" ht="12.75"/>
    <row r="117" spans="1:7" s="11" customFormat="1" ht="12.75">
      <c r="A117" s="11" t="s">
        <v>98</v>
      </c>
      <c r="C117" s="10" t="s">
        <v>101</v>
      </c>
      <c r="D117" s="19"/>
      <c r="F117" s="14"/>
      <c r="G117" s="22"/>
    </row>
    <row r="118" spans="1:5" s="11" customFormat="1" ht="12.75">
      <c r="A118" s="11" t="s">
        <v>125</v>
      </c>
      <c r="C118" s="12"/>
      <c r="D118" s="12"/>
      <c r="E118" s="12"/>
    </row>
    <row r="119" spans="1:4" s="11" customFormat="1" ht="12.75">
      <c r="A119" s="11" t="s">
        <v>99</v>
      </c>
      <c r="C119" s="13"/>
      <c r="D119" s="28"/>
    </row>
    <row r="120" spans="1:7" s="11" customFormat="1" ht="12.75">
      <c r="A120" s="11" t="s">
        <v>100</v>
      </c>
      <c r="F120" s="23"/>
      <c r="G120" s="23"/>
    </row>
    <row r="121" spans="1:7" s="11" customFormat="1" ht="12.75">
      <c r="A121" s="53"/>
      <c r="B121" s="12"/>
      <c r="C121" s="12"/>
      <c r="D121" s="12"/>
      <c r="E121" s="12"/>
      <c r="F121" s="12"/>
      <c r="G121" s="12"/>
    </row>
    <row r="122" spans="1:9" s="11" customFormat="1" ht="12.75">
      <c r="A122" s="10" t="s">
        <v>102</v>
      </c>
      <c r="B122" s="37" t="s">
        <v>103</v>
      </c>
      <c r="C122" s="33"/>
      <c r="D122" s="33"/>
      <c r="E122" s="10"/>
      <c r="F122" s="38"/>
      <c r="G122" s="39"/>
      <c r="H122" s="10"/>
      <c r="I122" s="10"/>
    </row>
    <row r="123" spans="1:8" s="11" customFormat="1" ht="13.5" thickBot="1">
      <c r="A123" s="37"/>
      <c r="B123" s="40" t="s">
        <v>40</v>
      </c>
      <c r="C123" s="34" t="s">
        <v>41</v>
      </c>
      <c r="D123" s="34" t="s">
        <v>42</v>
      </c>
      <c r="E123" s="34" t="s">
        <v>55</v>
      </c>
      <c r="F123" s="34"/>
      <c r="G123" s="10"/>
      <c r="H123" s="10"/>
    </row>
    <row r="124" spans="1:8" s="11" customFormat="1" ht="12.75">
      <c r="A124" s="37"/>
      <c r="B124" s="10" t="s">
        <v>44</v>
      </c>
      <c r="C124" s="41">
        <v>32</v>
      </c>
      <c r="D124" s="42">
        <v>7034</v>
      </c>
      <c r="E124" s="43">
        <f>C124*D124</f>
        <v>225088</v>
      </c>
      <c r="F124" s="10"/>
      <c r="G124" s="10"/>
      <c r="H124" s="10"/>
    </row>
    <row r="125" spans="1:8" s="11" customFormat="1" ht="12.75">
      <c r="A125" s="37"/>
      <c r="B125" s="10"/>
      <c r="C125" s="10"/>
      <c r="D125" s="10"/>
      <c r="E125" s="10"/>
      <c r="F125" s="10"/>
      <c r="G125" s="64" t="s">
        <v>45</v>
      </c>
      <c r="H125" s="64"/>
    </row>
    <row r="126" spans="1:8" s="11" customFormat="1" ht="13.5" thickBot="1">
      <c r="A126" s="37"/>
      <c r="B126" s="40" t="s">
        <v>46</v>
      </c>
      <c r="C126" s="34" t="s">
        <v>47</v>
      </c>
      <c r="D126" s="34" t="s">
        <v>48</v>
      </c>
      <c r="E126" s="34" t="s">
        <v>43</v>
      </c>
      <c r="F126" s="34"/>
      <c r="G126" s="34" t="s">
        <v>49</v>
      </c>
      <c r="H126" s="34" t="s">
        <v>50</v>
      </c>
    </row>
    <row r="127" spans="1:8" s="11" customFormat="1" ht="12.75">
      <c r="A127" s="10"/>
      <c r="B127" s="10" t="s">
        <v>104</v>
      </c>
      <c r="C127" s="44">
        <f>C124*0.2795</f>
        <v>8.944</v>
      </c>
      <c r="D127" s="45">
        <v>13789</v>
      </c>
      <c r="E127" s="45">
        <f>ROUND(C127,0)*D127</f>
        <v>124101</v>
      </c>
      <c r="F127" s="45"/>
      <c r="G127" s="10">
        <v>862</v>
      </c>
      <c r="H127" s="10">
        <v>885</v>
      </c>
    </row>
    <row r="128" spans="1:8" s="11" customFormat="1" ht="12.75">
      <c r="A128" s="10"/>
      <c r="B128" s="10" t="s">
        <v>23</v>
      </c>
      <c r="C128" s="44">
        <f>C124*0.0857</f>
        <v>2.7424</v>
      </c>
      <c r="D128" s="45">
        <v>15810</v>
      </c>
      <c r="E128" s="45">
        <f>ROUND(C128,0)*D128</f>
        <v>47430</v>
      </c>
      <c r="F128" s="45"/>
      <c r="G128" s="38">
        <v>937</v>
      </c>
      <c r="H128" s="38">
        <v>943</v>
      </c>
    </row>
    <row r="129" spans="1:8" s="11" customFormat="1" ht="12.75">
      <c r="A129" s="10"/>
      <c r="B129" s="10" t="s">
        <v>36</v>
      </c>
      <c r="C129" s="44">
        <f>C124*0.1449</f>
        <v>4.6368</v>
      </c>
      <c r="D129" s="45">
        <v>20921</v>
      </c>
      <c r="E129" s="45">
        <f>ROUND(C129,0)*D129</f>
        <v>104605</v>
      </c>
      <c r="F129" s="45"/>
      <c r="G129" s="10">
        <v>1220</v>
      </c>
      <c r="H129" s="10">
        <v>1713</v>
      </c>
    </row>
    <row r="130" spans="1:8" s="11" customFormat="1" ht="13.5" thickBot="1">
      <c r="A130" s="10"/>
      <c r="B130" s="10"/>
      <c r="C130" s="10"/>
      <c r="D130" s="10"/>
      <c r="E130" s="46">
        <f>SUM(E127:E129)</f>
        <v>276136</v>
      </c>
      <c r="F130" s="47"/>
      <c r="G130" s="10"/>
      <c r="H130" s="10"/>
    </row>
    <row r="131" spans="1:8" s="11" customFormat="1" ht="13.5" thickBot="1">
      <c r="A131" s="10"/>
      <c r="B131" s="10"/>
      <c r="C131" s="10"/>
      <c r="D131" s="10"/>
      <c r="E131" s="38" t="s">
        <v>51</v>
      </c>
      <c r="F131" s="48">
        <f>E124-E130</f>
        <v>-51048</v>
      </c>
      <c r="G131" s="10"/>
      <c r="H131" s="10"/>
    </row>
    <row r="132" spans="1:9" s="11" customFormat="1" ht="13.5" thickTop="1">
      <c r="A132" s="10"/>
      <c r="B132" s="10"/>
      <c r="C132" s="10"/>
      <c r="D132" s="10"/>
      <c r="E132" s="10"/>
      <c r="F132" s="38"/>
      <c r="G132" s="51"/>
      <c r="H132" s="10"/>
      <c r="I132" s="10"/>
    </row>
    <row r="133" spans="1:9" s="11" customFormat="1" ht="12.75">
      <c r="A133" s="10" t="s">
        <v>105</v>
      </c>
      <c r="B133" s="10"/>
      <c r="C133" s="10"/>
      <c r="D133" s="10"/>
      <c r="E133" s="10"/>
      <c r="F133" s="38"/>
      <c r="G133" s="51"/>
      <c r="H133" s="10"/>
      <c r="I133" s="10"/>
    </row>
    <row r="134" spans="1:9" s="11" customFormat="1" ht="12.75">
      <c r="A134" s="10" t="s">
        <v>106</v>
      </c>
      <c r="B134" s="10"/>
      <c r="C134" s="10"/>
      <c r="D134" s="10"/>
      <c r="E134" s="10"/>
      <c r="F134" s="38"/>
      <c r="G134" s="51"/>
      <c r="H134" s="10"/>
      <c r="I134" s="10"/>
    </row>
    <row r="135" spans="1:9" s="11" customFormat="1" ht="12.75">
      <c r="A135" s="10" t="s">
        <v>107</v>
      </c>
      <c r="B135" s="10"/>
      <c r="C135" s="10"/>
      <c r="D135" s="10"/>
      <c r="E135" s="10"/>
      <c r="F135" s="38"/>
      <c r="G135" s="51"/>
      <c r="H135" s="10"/>
      <c r="I135" s="10"/>
    </row>
    <row r="136" spans="1:9" s="11" customFormat="1" ht="12.75">
      <c r="A136" s="10"/>
      <c r="B136" s="10"/>
      <c r="C136" s="10"/>
      <c r="D136" s="10"/>
      <c r="E136" s="10"/>
      <c r="F136" s="38"/>
      <c r="G136" s="51"/>
      <c r="H136" s="10"/>
      <c r="I136" s="10"/>
    </row>
    <row r="137" s="11" customFormat="1" ht="12.75"/>
    <row r="138" s="11" customFormat="1" ht="12.75">
      <c r="A138" s="27" t="s">
        <v>54</v>
      </c>
    </row>
    <row r="139" s="11" customFormat="1" ht="12.75"/>
    <row r="140" spans="1:7" s="11" customFormat="1" ht="12.75">
      <c r="A140" s="53" t="s">
        <v>58</v>
      </c>
      <c r="B140" s="53"/>
      <c r="C140" s="54"/>
      <c r="D140" s="54"/>
      <c r="E140" s="53"/>
      <c r="F140" s="55"/>
      <c r="G140" s="22"/>
    </row>
    <row r="141" spans="1:7" s="11" customFormat="1" ht="12.75">
      <c r="A141" s="53"/>
      <c r="B141" s="56"/>
      <c r="C141" s="56"/>
      <c r="D141" s="56"/>
      <c r="E141" s="56"/>
      <c r="F141" s="53"/>
      <c r="G141" s="53"/>
    </row>
    <row r="142" spans="1:7" s="11" customFormat="1" ht="12.75">
      <c r="A142" s="53"/>
      <c r="B142" s="57"/>
      <c r="C142" s="58"/>
      <c r="D142" s="28"/>
      <c r="E142" s="53"/>
      <c r="F142" s="53"/>
      <c r="G142" s="53"/>
    </row>
    <row r="143" spans="1:2" s="11" customFormat="1" ht="15.75">
      <c r="A143" s="65">
        <v>38811</v>
      </c>
      <c r="B143" s="66"/>
    </row>
    <row r="144" s="11" customFormat="1" ht="12.75"/>
    <row r="145" ht="15">
      <c r="A145" s="17" t="s">
        <v>53</v>
      </c>
    </row>
    <row r="146" ht="15">
      <c r="A146" s="17"/>
    </row>
    <row r="147" spans="1:9" s="11" customFormat="1" ht="12.75">
      <c r="A147" s="36" t="s">
        <v>75</v>
      </c>
      <c r="B147" s="37" t="s">
        <v>108</v>
      </c>
      <c r="C147" s="33"/>
      <c r="D147" s="33"/>
      <c r="E147" s="10"/>
      <c r="F147" s="38"/>
      <c r="G147" s="39"/>
      <c r="H147" s="10"/>
      <c r="I147" s="10"/>
    </row>
    <row r="148" spans="1:8" s="11" customFormat="1" ht="13.5" thickBot="1">
      <c r="A148" s="37"/>
      <c r="B148" s="40" t="s">
        <v>40</v>
      </c>
      <c r="C148" s="34" t="s">
        <v>41</v>
      </c>
      <c r="D148" s="34" t="s">
        <v>42</v>
      </c>
      <c r="E148" s="34" t="s">
        <v>43</v>
      </c>
      <c r="F148" s="34"/>
      <c r="G148" s="10"/>
      <c r="H148" s="10"/>
    </row>
    <row r="149" spans="1:8" s="11" customFormat="1" ht="12.75">
      <c r="A149" s="37"/>
      <c r="B149" s="10" t="s">
        <v>44</v>
      </c>
      <c r="C149" s="41">
        <v>732</v>
      </c>
      <c r="D149" s="42">
        <v>7034</v>
      </c>
      <c r="E149" s="43">
        <f>C149*D149</f>
        <v>5148888</v>
      </c>
      <c r="F149" s="10"/>
      <c r="G149" s="10"/>
      <c r="H149" s="10"/>
    </row>
    <row r="150" spans="1:8" s="11" customFormat="1" ht="12.75">
      <c r="A150" s="37"/>
      <c r="B150" s="10"/>
      <c r="C150" s="10"/>
      <c r="D150" s="10"/>
      <c r="E150" s="10"/>
      <c r="F150" s="10"/>
      <c r="G150" s="64" t="s">
        <v>45</v>
      </c>
      <c r="H150" s="64"/>
    </row>
    <row r="151" spans="1:8" s="11" customFormat="1" ht="13.5" thickBot="1">
      <c r="A151" s="37"/>
      <c r="B151" s="40" t="s">
        <v>46</v>
      </c>
      <c r="C151" s="34" t="s">
        <v>47</v>
      </c>
      <c r="D151" s="34" t="s">
        <v>48</v>
      </c>
      <c r="E151" s="34" t="s">
        <v>43</v>
      </c>
      <c r="F151" s="34"/>
      <c r="G151" s="34" t="s">
        <v>49</v>
      </c>
      <c r="H151" s="34" t="s">
        <v>50</v>
      </c>
    </row>
    <row r="152" spans="1:8" s="11" customFormat="1" ht="12.75">
      <c r="A152" s="10"/>
      <c r="B152" s="10" t="s">
        <v>109</v>
      </c>
      <c r="C152" s="44">
        <f>C149*0.2795</f>
        <v>204.59400000000002</v>
      </c>
      <c r="D152" s="45">
        <v>13789</v>
      </c>
      <c r="E152" s="45">
        <f>ROUND(C152,0)*D152</f>
        <v>2826745</v>
      </c>
      <c r="F152" s="45"/>
      <c r="G152" s="10">
        <v>862</v>
      </c>
      <c r="H152" s="10">
        <v>1244</v>
      </c>
    </row>
    <row r="153" spans="1:8" s="11" customFormat="1" ht="12.75">
      <c r="A153" s="10"/>
      <c r="B153" s="10" t="s">
        <v>19</v>
      </c>
      <c r="C153" s="44">
        <f>C149*0.0857</f>
        <v>62.7324</v>
      </c>
      <c r="D153" s="45">
        <v>15810</v>
      </c>
      <c r="E153" s="45">
        <f>ROUND(C153,0)*D153</f>
        <v>996030</v>
      </c>
      <c r="F153" s="45"/>
      <c r="G153" s="38">
        <v>1005</v>
      </c>
      <c r="H153" s="38">
        <v>1082</v>
      </c>
    </row>
    <row r="154" spans="1:8" s="11" customFormat="1" ht="12.75">
      <c r="A154" s="10"/>
      <c r="B154" s="10" t="s">
        <v>29</v>
      </c>
      <c r="C154" s="44">
        <f>C149*0.1449</f>
        <v>106.0668</v>
      </c>
      <c r="D154" s="45">
        <v>20921</v>
      </c>
      <c r="E154" s="45">
        <f>ROUND(C154,0)*D154</f>
        <v>2217626</v>
      </c>
      <c r="F154" s="45"/>
      <c r="G154" s="10">
        <v>1454</v>
      </c>
      <c r="H154" s="10">
        <v>1081</v>
      </c>
    </row>
    <row r="155" spans="1:8" s="11" customFormat="1" ht="13.5" thickBot="1">
      <c r="A155" s="10"/>
      <c r="B155" s="10"/>
      <c r="C155" s="10"/>
      <c r="D155" s="10"/>
      <c r="E155" s="46">
        <f>SUM(E152:E154)</f>
        <v>6040401</v>
      </c>
      <c r="F155" s="47"/>
      <c r="G155" s="10"/>
      <c r="H155" s="10"/>
    </row>
    <row r="156" spans="1:8" s="11" customFormat="1" ht="13.5" thickBot="1">
      <c r="A156" s="10"/>
      <c r="B156" s="10"/>
      <c r="C156" s="10"/>
      <c r="D156" s="10"/>
      <c r="E156" s="38" t="s">
        <v>51</v>
      </c>
      <c r="F156" s="48">
        <f>E149-E155</f>
        <v>-891513</v>
      </c>
      <c r="G156" s="10"/>
      <c r="H156" s="10"/>
    </row>
    <row r="157" spans="1:9" s="11" customFormat="1" ht="13.5" thickTop="1">
      <c r="A157" s="10"/>
      <c r="B157" s="10"/>
      <c r="C157" s="10"/>
      <c r="D157" s="10"/>
      <c r="E157" s="10"/>
      <c r="F157" s="38"/>
      <c r="G157" s="51"/>
      <c r="H157" s="10"/>
      <c r="I157" s="10"/>
    </row>
    <row r="158" spans="1:9" s="11" customFormat="1" ht="12.75">
      <c r="A158" s="10" t="s">
        <v>128</v>
      </c>
      <c r="B158" s="10"/>
      <c r="C158" s="10"/>
      <c r="D158" s="10"/>
      <c r="E158" s="10"/>
      <c r="F158" s="38"/>
      <c r="G158" s="51"/>
      <c r="H158" s="10"/>
      <c r="I158" s="10"/>
    </row>
    <row r="159" spans="1:9" s="11" customFormat="1" ht="12.75">
      <c r="A159" s="10" t="s">
        <v>110</v>
      </c>
      <c r="B159" s="10"/>
      <c r="C159" s="10"/>
      <c r="D159" s="10"/>
      <c r="E159" s="10"/>
      <c r="F159" s="38"/>
      <c r="G159" s="51"/>
      <c r="H159" s="10"/>
      <c r="I159" s="10"/>
    </row>
    <row r="160" spans="1:9" s="11" customFormat="1" ht="12.75">
      <c r="A160" s="10"/>
      <c r="B160" s="10"/>
      <c r="C160" s="10"/>
      <c r="D160" s="10"/>
      <c r="E160" s="10"/>
      <c r="F160" s="38"/>
      <c r="G160" s="51"/>
      <c r="H160" s="10"/>
      <c r="I160" s="10"/>
    </row>
    <row r="161" spans="1:9" s="11" customFormat="1" ht="12.75">
      <c r="A161" s="50" t="s">
        <v>74</v>
      </c>
      <c r="B161" s="37" t="s">
        <v>111</v>
      </c>
      <c r="C161" s="33"/>
      <c r="D161" s="33"/>
      <c r="E161" s="10"/>
      <c r="F161" s="38"/>
      <c r="G161" s="39"/>
      <c r="H161" s="10"/>
      <c r="I161" s="10"/>
    </row>
    <row r="162" spans="1:8" s="11" customFormat="1" ht="13.5" thickBot="1">
      <c r="A162" s="10"/>
      <c r="B162" s="40" t="s">
        <v>40</v>
      </c>
      <c r="C162" s="34" t="s">
        <v>41</v>
      </c>
      <c r="D162" s="34" t="s">
        <v>42</v>
      </c>
      <c r="E162" s="34" t="s">
        <v>55</v>
      </c>
      <c r="F162" s="34"/>
      <c r="G162" s="10"/>
      <c r="H162" s="10"/>
    </row>
    <row r="163" spans="1:8" s="11" customFormat="1" ht="12.75">
      <c r="A163" s="10"/>
      <c r="B163" s="10" t="s">
        <v>44</v>
      </c>
      <c r="C163" s="41">
        <v>148</v>
      </c>
      <c r="D163" s="42">
        <v>7034</v>
      </c>
      <c r="E163" s="60" t="s">
        <v>57</v>
      </c>
      <c r="F163" s="10"/>
      <c r="G163" s="10"/>
      <c r="H163" s="10"/>
    </row>
    <row r="164" spans="1:8" s="11" customFormat="1" ht="12.75">
      <c r="A164" s="10"/>
      <c r="B164" s="10"/>
      <c r="C164" s="10"/>
      <c r="D164" s="10"/>
      <c r="E164" s="10"/>
      <c r="F164" s="10"/>
      <c r="G164" s="64" t="s">
        <v>45</v>
      </c>
      <c r="H164" s="64"/>
    </row>
    <row r="165" spans="1:8" s="11" customFormat="1" ht="13.5" thickBot="1">
      <c r="A165" s="10"/>
      <c r="B165" s="40" t="s">
        <v>46</v>
      </c>
      <c r="C165" s="34" t="s">
        <v>47</v>
      </c>
      <c r="D165" s="34" t="s">
        <v>48</v>
      </c>
      <c r="E165" s="34" t="s">
        <v>43</v>
      </c>
      <c r="F165" s="34"/>
      <c r="G165" s="34" t="s">
        <v>49</v>
      </c>
      <c r="H165" s="34" t="s">
        <v>50</v>
      </c>
    </row>
    <row r="166" spans="1:8" s="11" customFormat="1" ht="12.75">
      <c r="A166" s="10"/>
      <c r="B166" s="10" t="s">
        <v>63</v>
      </c>
      <c r="C166" s="44">
        <f>C163*0.2795</f>
        <v>41.36600000000001</v>
      </c>
      <c r="D166" s="45">
        <v>13789</v>
      </c>
      <c r="E166" s="45">
        <f>ROUND(C166,0)*D166</f>
        <v>565349</v>
      </c>
      <c r="F166" s="45"/>
      <c r="G166" s="67">
        <v>965</v>
      </c>
      <c r="H166" s="10"/>
    </row>
    <row r="167" spans="1:8" s="11" customFormat="1" ht="12.75">
      <c r="A167" s="10"/>
      <c r="B167" s="10" t="s">
        <v>63</v>
      </c>
      <c r="C167" s="44">
        <f>C163*0.0857</f>
        <v>12.6836</v>
      </c>
      <c r="D167" s="45">
        <v>15810</v>
      </c>
      <c r="E167" s="45">
        <f>ROUND(C167,0)*D167</f>
        <v>205530</v>
      </c>
      <c r="F167" s="45"/>
      <c r="G167" s="67"/>
      <c r="H167" s="38"/>
    </row>
    <row r="168" spans="1:8" s="11" customFormat="1" ht="12.75">
      <c r="A168" s="10"/>
      <c r="B168" s="10" t="s">
        <v>8</v>
      </c>
      <c r="C168" s="44">
        <f>C163*0.1449</f>
        <v>21.4452</v>
      </c>
      <c r="D168" s="45">
        <v>20921</v>
      </c>
      <c r="E168" s="45">
        <f>ROUND(C168,0)*D168</f>
        <v>439341</v>
      </c>
      <c r="F168" s="45"/>
      <c r="G168" s="10">
        <v>1568</v>
      </c>
      <c r="H168" s="10">
        <v>1776</v>
      </c>
    </row>
    <row r="169" spans="1:8" s="11" customFormat="1" ht="13.5" thickBot="1">
      <c r="A169" s="10"/>
      <c r="B169" s="10"/>
      <c r="C169" s="10"/>
      <c r="D169" s="10"/>
      <c r="E169" s="46">
        <f>SUM(E166:E168)</f>
        <v>1210220</v>
      </c>
      <c r="F169" s="47"/>
      <c r="G169" s="10"/>
      <c r="H169" s="10"/>
    </row>
    <row r="170" spans="1:8" s="11" customFormat="1" ht="13.5" thickBot="1">
      <c r="A170" s="10"/>
      <c r="B170" s="10"/>
      <c r="C170" s="10"/>
      <c r="D170" s="10"/>
      <c r="E170" s="38" t="s">
        <v>51</v>
      </c>
      <c r="F170" s="61">
        <f>-E169</f>
        <v>-1210220</v>
      </c>
      <c r="G170" s="10"/>
      <c r="H170" s="10"/>
    </row>
    <row r="171" spans="1:9" s="11" customFormat="1" ht="13.5" thickTop="1">
      <c r="A171" s="10"/>
      <c r="B171" s="10"/>
      <c r="C171" s="10"/>
      <c r="D171" s="10"/>
      <c r="E171" s="10"/>
      <c r="F171" s="38"/>
      <c r="G171" s="62"/>
      <c r="H171" s="10"/>
      <c r="I171" s="10"/>
    </row>
    <row r="172" spans="1:9" s="11" customFormat="1" ht="12.75">
      <c r="A172" s="10" t="s">
        <v>129</v>
      </c>
      <c r="B172" s="10"/>
      <c r="C172" s="10"/>
      <c r="D172" s="10"/>
      <c r="E172" s="10"/>
      <c r="F172" s="38"/>
      <c r="G172" s="62"/>
      <c r="H172" s="10"/>
      <c r="I172" s="10"/>
    </row>
    <row r="173" spans="1:9" s="11" customFormat="1" ht="12.75">
      <c r="A173" s="10" t="s">
        <v>130</v>
      </c>
      <c r="B173" s="10"/>
      <c r="C173" s="10"/>
      <c r="D173" s="10"/>
      <c r="E173" s="10"/>
      <c r="F173" s="38"/>
      <c r="G173" s="51"/>
      <c r="H173" s="10"/>
      <c r="I173" s="10"/>
    </row>
    <row r="174" spans="1:9" s="11" customFormat="1" ht="12.75">
      <c r="A174" s="10"/>
      <c r="B174" s="10"/>
      <c r="C174" s="10"/>
      <c r="D174" s="10"/>
      <c r="E174" s="10"/>
      <c r="F174" s="38"/>
      <c r="G174" s="51"/>
      <c r="H174" s="10"/>
      <c r="I174" s="10"/>
    </row>
    <row r="175" spans="1:9" s="11" customFormat="1" ht="12.75">
      <c r="A175" s="50" t="s">
        <v>73</v>
      </c>
      <c r="B175" s="37" t="s">
        <v>112</v>
      </c>
      <c r="C175" s="33"/>
      <c r="D175" s="33"/>
      <c r="E175" s="10"/>
      <c r="F175" s="38"/>
      <c r="G175" s="39"/>
      <c r="H175" s="10"/>
      <c r="I175" s="10"/>
    </row>
    <row r="176" spans="1:8" s="11" customFormat="1" ht="13.5" thickBot="1">
      <c r="A176" s="10"/>
      <c r="B176" s="40" t="s">
        <v>40</v>
      </c>
      <c r="C176" s="34" t="s">
        <v>41</v>
      </c>
      <c r="D176" s="34" t="s">
        <v>42</v>
      </c>
      <c r="E176" s="34" t="s">
        <v>43</v>
      </c>
      <c r="F176" s="34"/>
      <c r="G176" s="10"/>
      <c r="H176" s="10"/>
    </row>
    <row r="177" spans="1:8" s="11" customFormat="1" ht="12.75">
      <c r="A177" s="10"/>
      <c r="B177" s="10" t="s">
        <v>44</v>
      </c>
      <c r="C177" s="41">
        <v>63</v>
      </c>
      <c r="D177" s="42">
        <v>7034</v>
      </c>
      <c r="E177" s="43">
        <f>C177*D177</f>
        <v>443142</v>
      </c>
      <c r="F177" s="10"/>
      <c r="G177" s="10"/>
      <c r="H177" s="10"/>
    </row>
    <row r="178" spans="1:8" s="11" customFormat="1" ht="12.75">
      <c r="A178" s="10"/>
      <c r="B178" s="10"/>
      <c r="C178" s="10"/>
      <c r="D178" s="10"/>
      <c r="E178" s="10"/>
      <c r="F178" s="10"/>
      <c r="G178" s="64" t="s">
        <v>45</v>
      </c>
      <c r="H178" s="64"/>
    </row>
    <row r="179" spans="1:8" s="11" customFormat="1" ht="13.5" thickBot="1">
      <c r="A179" s="10"/>
      <c r="B179" s="40" t="s">
        <v>46</v>
      </c>
      <c r="C179" s="34" t="s">
        <v>47</v>
      </c>
      <c r="D179" s="34" t="s">
        <v>48</v>
      </c>
      <c r="E179" s="34" t="s">
        <v>43</v>
      </c>
      <c r="F179" s="34"/>
      <c r="G179" s="34" t="s">
        <v>49</v>
      </c>
      <c r="H179" s="34" t="s">
        <v>50</v>
      </c>
    </row>
    <row r="180" spans="1:8" s="11" customFormat="1" ht="12.75">
      <c r="A180" s="10"/>
      <c r="B180" s="10" t="s">
        <v>113</v>
      </c>
      <c r="C180" s="44">
        <f>C177*0.2795</f>
        <v>17.608500000000003</v>
      </c>
      <c r="D180" s="45">
        <v>13789</v>
      </c>
      <c r="E180" s="45">
        <f>ROUND(C180,0)*D180</f>
        <v>248202</v>
      </c>
      <c r="F180" s="45"/>
      <c r="G180" s="63">
        <v>862</v>
      </c>
      <c r="H180" s="10">
        <v>717</v>
      </c>
    </row>
    <row r="181" spans="1:8" s="11" customFormat="1" ht="12.75">
      <c r="A181" s="10"/>
      <c r="B181" s="10" t="s">
        <v>70</v>
      </c>
      <c r="C181" s="44">
        <f>C177*0.0857</f>
        <v>5.3991</v>
      </c>
      <c r="D181" s="45">
        <v>15810</v>
      </c>
      <c r="E181" s="45">
        <f>ROUND(C181,0)*D181</f>
        <v>79050</v>
      </c>
      <c r="F181" s="45"/>
      <c r="G181" s="63">
        <v>1005</v>
      </c>
      <c r="H181" s="38">
        <v>848</v>
      </c>
    </row>
    <row r="182" spans="1:8" s="11" customFormat="1" ht="12.75">
      <c r="A182" s="10"/>
      <c r="B182" s="10" t="s">
        <v>8</v>
      </c>
      <c r="C182" s="44">
        <f>C177*0.1449</f>
        <v>9.1287</v>
      </c>
      <c r="D182" s="45">
        <v>20921</v>
      </c>
      <c r="E182" s="45">
        <f>ROUND(C182,0)*D182</f>
        <v>188289</v>
      </c>
      <c r="F182" s="45"/>
      <c r="G182" s="10">
        <v>1568</v>
      </c>
      <c r="H182" s="10">
        <v>1776</v>
      </c>
    </row>
    <row r="183" spans="1:8" s="11" customFormat="1" ht="13.5" thickBot="1">
      <c r="A183" s="10"/>
      <c r="B183" s="10"/>
      <c r="C183" s="10"/>
      <c r="D183" s="10"/>
      <c r="E183" s="46">
        <f>SUM(E180:E182)</f>
        <v>515541</v>
      </c>
      <c r="F183" s="47"/>
      <c r="G183" s="10"/>
      <c r="H183" s="10"/>
    </row>
    <row r="184" spans="1:8" s="11" customFormat="1" ht="13.5" thickBot="1">
      <c r="A184" s="10"/>
      <c r="B184" s="10"/>
      <c r="C184" s="10"/>
      <c r="D184" s="10"/>
      <c r="E184" s="38" t="s">
        <v>51</v>
      </c>
      <c r="F184" s="48">
        <f>E177-E183</f>
        <v>-72399</v>
      </c>
      <c r="G184" s="10"/>
      <c r="H184" s="10"/>
    </row>
    <row r="185" spans="1:9" ht="15.75" thickTop="1">
      <c r="A185" s="10"/>
      <c r="B185" s="10"/>
      <c r="C185" s="10"/>
      <c r="D185" s="10"/>
      <c r="E185" s="10"/>
      <c r="F185" s="38"/>
      <c r="G185" s="51"/>
      <c r="H185" s="10"/>
      <c r="I185" s="10"/>
    </row>
    <row r="186" spans="1:9" ht="15">
      <c r="A186" s="10" t="s">
        <v>114</v>
      </c>
      <c r="B186" s="10"/>
      <c r="C186" s="10"/>
      <c r="D186" s="10"/>
      <c r="E186" s="10"/>
      <c r="F186" s="38"/>
      <c r="G186" s="51"/>
      <c r="H186" s="10"/>
      <c r="I186" s="10"/>
    </row>
    <row r="187" spans="1:9" ht="15">
      <c r="A187" s="10" t="s">
        <v>131</v>
      </c>
      <c r="B187" s="10"/>
      <c r="C187" s="10"/>
      <c r="D187" s="10"/>
      <c r="E187" s="10"/>
      <c r="F187" s="38"/>
      <c r="G187" s="51"/>
      <c r="H187" s="10"/>
      <c r="I187" s="10"/>
    </row>
    <row r="188" spans="1:9" ht="15">
      <c r="A188" s="10"/>
      <c r="B188" s="10"/>
      <c r="C188" s="10"/>
      <c r="D188" s="10"/>
      <c r="E188" s="10"/>
      <c r="F188" s="38"/>
      <c r="G188" s="51"/>
      <c r="H188" s="10"/>
      <c r="I188" s="10"/>
    </row>
    <row r="189" spans="1:9" ht="15">
      <c r="A189" s="50" t="s">
        <v>72</v>
      </c>
      <c r="B189" s="37" t="s">
        <v>115</v>
      </c>
      <c r="C189" s="33"/>
      <c r="D189" s="33"/>
      <c r="E189" s="10"/>
      <c r="F189" s="38"/>
      <c r="G189" s="39"/>
      <c r="H189" s="10"/>
      <c r="I189" s="10"/>
    </row>
    <row r="190" spans="1:8" ht="15.75" thickBot="1">
      <c r="A190" s="10"/>
      <c r="B190" s="40" t="s">
        <v>40</v>
      </c>
      <c r="C190" s="34" t="s">
        <v>41</v>
      </c>
      <c r="D190" s="34" t="s">
        <v>42</v>
      </c>
      <c r="E190" s="34" t="s">
        <v>55</v>
      </c>
      <c r="F190" s="34"/>
      <c r="G190" s="10"/>
      <c r="H190" s="10"/>
    </row>
    <row r="191" spans="1:8" ht="15">
      <c r="A191" s="10"/>
      <c r="B191" s="10" t="s">
        <v>44</v>
      </c>
      <c r="C191" s="41">
        <v>200</v>
      </c>
      <c r="D191" s="42">
        <v>7034</v>
      </c>
      <c r="E191" s="60" t="s">
        <v>57</v>
      </c>
      <c r="F191" s="10"/>
      <c r="G191" s="10"/>
      <c r="H191" s="10"/>
    </row>
    <row r="192" spans="1:8" ht="15">
      <c r="A192" s="10"/>
      <c r="B192" s="10"/>
      <c r="C192" s="10"/>
      <c r="D192" s="10"/>
      <c r="E192" s="10"/>
      <c r="F192" s="10"/>
      <c r="G192" s="64" t="s">
        <v>45</v>
      </c>
      <c r="H192" s="64"/>
    </row>
    <row r="193" spans="1:8" ht="15.75" thickBot="1">
      <c r="A193" s="10"/>
      <c r="B193" s="40" t="s">
        <v>46</v>
      </c>
      <c r="C193" s="34" t="s">
        <v>47</v>
      </c>
      <c r="D193" s="34" t="s">
        <v>48</v>
      </c>
      <c r="E193" s="34" t="s">
        <v>43</v>
      </c>
      <c r="F193" s="34"/>
      <c r="G193" s="34" t="s">
        <v>49</v>
      </c>
      <c r="H193" s="34" t="s">
        <v>50</v>
      </c>
    </row>
    <row r="194" spans="1:8" ht="15">
      <c r="A194" s="10"/>
      <c r="B194" s="10" t="s">
        <v>63</v>
      </c>
      <c r="C194" s="44">
        <f>C191*0.2795</f>
        <v>55.900000000000006</v>
      </c>
      <c r="D194" s="45">
        <v>13789</v>
      </c>
      <c r="E194" s="45">
        <f>ROUND(C194,0)*D194</f>
        <v>772184</v>
      </c>
      <c r="F194" s="45"/>
      <c r="G194" s="67">
        <v>965</v>
      </c>
      <c r="H194" s="10"/>
    </row>
    <row r="195" spans="1:8" ht="15">
      <c r="A195" s="10"/>
      <c r="B195" s="10" t="s">
        <v>63</v>
      </c>
      <c r="C195" s="44">
        <f>C191*0.0857</f>
        <v>17.14</v>
      </c>
      <c r="D195" s="45">
        <v>15810</v>
      </c>
      <c r="E195" s="45">
        <f>ROUND(C195,0)*D195</f>
        <v>268770</v>
      </c>
      <c r="F195" s="45"/>
      <c r="G195" s="67"/>
      <c r="H195" s="38"/>
    </row>
    <row r="196" spans="1:8" ht="15">
      <c r="A196" s="10"/>
      <c r="B196" s="10" t="s">
        <v>8</v>
      </c>
      <c r="C196" s="44">
        <f>C191*0.1449</f>
        <v>28.98</v>
      </c>
      <c r="D196" s="45">
        <v>20921</v>
      </c>
      <c r="E196" s="45">
        <f>ROUND(C196,0)*D196</f>
        <v>606709</v>
      </c>
      <c r="F196" s="45"/>
      <c r="G196" s="10">
        <v>1568</v>
      </c>
      <c r="H196" s="10">
        <v>1776</v>
      </c>
    </row>
    <row r="197" spans="1:8" ht="15.75" thickBot="1">
      <c r="A197" s="10"/>
      <c r="B197" s="10"/>
      <c r="C197" s="10"/>
      <c r="D197" s="10"/>
      <c r="E197" s="46">
        <f>SUM(E194:E196)</f>
        <v>1647663</v>
      </c>
      <c r="F197" s="47"/>
      <c r="G197" s="10"/>
      <c r="H197" s="10"/>
    </row>
    <row r="198" spans="1:8" ht="15.75" thickBot="1">
      <c r="A198" s="10"/>
      <c r="B198" s="10"/>
      <c r="C198" s="10"/>
      <c r="D198" s="10"/>
      <c r="E198" s="38" t="s">
        <v>51</v>
      </c>
      <c r="F198" s="61">
        <f>-E197</f>
        <v>-1647663</v>
      </c>
      <c r="G198" s="10"/>
      <c r="H198" s="10"/>
    </row>
    <row r="199" spans="1:9" ht="15.75" thickTop="1">
      <c r="A199" s="10"/>
      <c r="B199" s="10"/>
      <c r="C199" s="10"/>
      <c r="D199" s="10"/>
      <c r="E199" s="10"/>
      <c r="F199" s="38"/>
      <c r="G199" s="51"/>
      <c r="H199" s="10"/>
      <c r="I199" s="10"/>
    </row>
    <row r="200" spans="1:9" ht="15">
      <c r="A200" s="10" t="s">
        <v>129</v>
      </c>
      <c r="B200" s="10"/>
      <c r="C200" s="10"/>
      <c r="D200" s="10"/>
      <c r="E200" s="10"/>
      <c r="F200" s="38"/>
      <c r="G200" s="51"/>
      <c r="H200" s="10"/>
      <c r="I200" s="10"/>
    </row>
    <row r="201" spans="1:9" ht="15">
      <c r="A201" s="10" t="s">
        <v>130</v>
      </c>
      <c r="B201" s="10"/>
      <c r="C201" s="10"/>
      <c r="D201" s="10"/>
      <c r="E201" s="10"/>
      <c r="F201" s="38"/>
      <c r="G201" s="51"/>
      <c r="H201" s="10"/>
      <c r="I201" s="10"/>
    </row>
    <row r="202" spans="1:9" ht="15">
      <c r="A202" s="10"/>
      <c r="B202" s="10"/>
      <c r="C202" s="10"/>
      <c r="D202" s="10"/>
      <c r="E202" s="10"/>
      <c r="F202" s="38"/>
      <c r="G202" s="51"/>
      <c r="H202" s="10"/>
      <c r="I202" s="10"/>
    </row>
    <row r="203" spans="1:9" ht="15">
      <c r="A203" s="10"/>
      <c r="B203" s="10"/>
      <c r="C203" s="10"/>
      <c r="D203" s="10"/>
      <c r="E203" s="10"/>
      <c r="F203" s="38"/>
      <c r="G203" s="51"/>
      <c r="H203" s="10"/>
      <c r="I203" s="10"/>
    </row>
    <row r="204" spans="1:9" ht="15">
      <c r="A204" s="26" t="s">
        <v>52</v>
      </c>
      <c r="B204" s="10"/>
      <c r="C204" s="10"/>
      <c r="D204" s="10"/>
      <c r="E204" s="10"/>
      <c r="F204" s="38"/>
      <c r="G204" s="51"/>
      <c r="H204" s="10"/>
      <c r="I204" s="10"/>
    </row>
    <row r="205" spans="1:9" ht="15">
      <c r="A205" s="33"/>
      <c r="B205" s="10"/>
      <c r="C205" s="10"/>
      <c r="D205" s="10"/>
      <c r="E205" s="10"/>
      <c r="F205" s="38"/>
      <c r="G205" s="51"/>
      <c r="H205" s="10"/>
      <c r="I205" s="10"/>
    </row>
    <row r="206" spans="1:9" ht="15">
      <c r="A206" s="10" t="s">
        <v>93</v>
      </c>
      <c r="B206" s="10" t="s">
        <v>94</v>
      </c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 t="s">
        <v>116</v>
      </c>
      <c r="B208" s="10" t="s">
        <v>94</v>
      </c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2:9" ht="15">
      <c r="B210" s="10"/>
      <c r="C210" s="10"/>
      <c r="D210" s="10"/>
      <c r="E210" s="10"/>
      <c r="F210" s="10"/>
      <c r="G210" s="10"/>
      <c r="H210" s="10"/>
      <c r="I210" s="10"/>
    </row>
    <row r="211" spans="1:8" ht="15.75" thickBot="1">
      <c r="A211" s="10" t="s">
        <v>117</v>
      </c>
      <c r="B211" s="40" t="s">
        <v>40</v>
      </c>
      <c r="C211" s="34" t="s">
        <v>41</v>
      </c>
      <c r="D211" s="34" t="s">
        <v>42</v>
      </c>
      <c r="E211" s="34" t="s">
        <v>43</v>
      </c>
      <c r="F211" s="34"/>
      <c r="G211" s="10"/>
      <c r="H211" s="10"/>
    </row>
    <row r="212" spans="1:8" ht="15">
      <c r="A212" s="10"/>
      <c r="B212" s="10" t="s">
        <v>44</v>
      </c>
      <c r="C212" s="41">
        <v>3</v>
      </c>
      <c r="D212" s="42">
        <v>7034</v>
      </c>
      <c r="E212" s="43">
        <f>C212*D212</f>
        <v>21102</v>
      </c>
      <c r="F212" s="10"/>
      <c r="G212" s="10"/>
      <c r="H212" s="10"/>
    </row>
    <row r="213" spans="1:8" ht="15">
      <c r="A213" s="10"/>
      <c r="B213" s="10"/>
      <c r="C213" s="10"/>
      <c r="D213" s="10"/>
      <c r="E213" s="10"/>
      <c r="F213" s="10"/>
      <c r="G213" s="64" t="s">
        <v>45</v>
      </c>
      <c r="H213" s="64"/>
    </row>
    <row r="214" spans="1:8" ht="15.75" thickBot="1">
      <c r="A214" s="10"/>
      <c r="B214" s="40" t="s">
        <v>46</v>
      </c>
      <c r="C214" s="34" t="s">
        <v>47</v>
      </c>
      <c r="D214" s="34" t="s">
        <v>48</v>
      </c>
      <c r="E214" s="34" t="s">
        <v>43</v>
      </c>
      <c r="F214" s="34"/>
      <c r="G214" s="34" t="s">
        <v>49</v>
      </c>
      <c r="H214" s="34" t="s">
        <v>50</v>
      </c>
    </row>
    <row r="215" spans="1:8" ht="15">
      <c r="A215" s="10"/>
      <c r="B215" s="10" t="s">
        <v>59</v>
      </c>
      <c r="C215" s="44">
        <f>C212*0.2795</f>
        <v>0.8385</v>
      </c>
      <c r="D215" s="45">
        <v>13789</v>
      </c>
      <c r="E215" s="45">
        <f>ROUND(C215,0)*D215</f>
        <v>13789</v>
      </c>
      <c r="F215" s="45"/>
      <c r="G215" s="63">
        <v>862</v>
      </c>
      <c r="H215" s="10">
        <v>1035</v>
      </c>
    </row>
    <row r="216" spans="1:8" ht="15">
      <c r="A216" s="10"/>
      <c r="B216" s="10" t="s">
        <v>56</v>
      </c>
      <c r="C216" s="44">
        <v>1</v>
      </c>
      <c r="D216" s="45">
        <v>15810</v>
      </c>
      <c r="E216" s="45">
        <f>ROUND(C216,0)*D216</f>
        <v>15810</v>
      </c>
      <c r="F216" s="45"/>
      <c r="G216" s="63">
        <v>1005</v>
      </c>
      <c r="H216" s="38">
        <v>887</v>
      </c>
    </row>
    <row r="217" spans="1:8" ht="15">
      <c r="A217" s="10"/>
      <c r="B217" s="10" t="s">
        <v>24</v>
      </c>
      <c r="C217" s="44">
        <v>1</v>
      </c>
      <c r="D217" s="45">
        <v>20921</v>
      </c>
      <c r="E217" s="45">
        <f>ROUND(C217,0)*D217</f>
        <v>20921</v>
      </c>
      <c r="F217" s="45"/>
      <c r="G217" s="10">
        <v>1568</v>
      </c>
      <c r="H217" s="10">
        <v>2051</v>
      </c>
    </row>
    <row r="218" spans="1:8" ht="15.75" thickBot="1">
      <c r="A218" s="10"/>
      <c r="B218" s="10"/>
      <c r="C218" s="10"/>
      <c r="D218" s="10"/>
      <c r="E218" s="46">
        <f>SUM(E215:E217)</f>
        <v>50520</v>
      </c>
      <c r="F218" s="47"/>
      <c r="G218" s="10"/>
      <c r="H218" s="10"/>
    </row>
    <row r="219" spans="1:8" ht="15.75" thickBot="1">
      <c r="A219" s="10"/>
      <c r="B219" s="10"/>
      <c r="C219" s="10"/>
      <c r="D219" s="10"/>
      <c r="E219" s="38" t="s">
        <v>51</v>
      </c>
      <c r="F219" s="48">
        <f>E212-E218</f>
        <v>-29418</v>
      </c>
      <c r="G219" s="10"/>
      <c r="H219" s="10"/>
    </row>
    <row r="220" spans="1:9" ht="15.75" thickTop="1">
      <c r="A220" s="10"/>
      <c r="B220" s="10"/>
      <c r="C220" s="10"/>
      <c r="D220" s="10"/>
      <c r="E220" s="10"/>
      <c r="F220" s="38"/>
      <c r="G220" s="51"/>
      <c r="H220" s="10"/>
      <c r="I220" s="10"/>
    </row>
    <row r="221" spans="1:9" ht="15">
      <c r="A221" s="10" t="s">
        <v>118</v>
      </c>
      <c r="B221" s="10"/>
      <c r="C221" s="10"/>
      <c r="D221" s="10"/>
      <c r="E221" s="10"/>
      <c r="F221" s="38"/>
      <c r="G221" s="51"/>
      <c r="H221" s="10"/>
      <c r="I221" s="10"/>
    </row>
    <row r="222" spans="1:9" ht="15">
      <c r="A222" s="10" t="s">
        <v>132</v>
      </c>
      <c r="B222" s="10"/>
      <c r="C222" s="10"/>
      <c r="D222" s="10"/>
      <c r="E222" s="10"/>
      <c r="F222" s="38"/>
      <c r="G222" s="51"/>
      <c r="H222" s="10"/>
      <c r="I222" s="10"/>
    </row>
    <row r="223" spans="1:9" ht="15">
      <c r="A223" s="10" t="s">
        <v>119</v>
      </c>
      <c r="B223" s="10"/>
      <c r="C223" s="10"/>
      <c r="D223" s="10"/>
      <c r="E223" s="10"/>
      <c r="F223" s="38"/>
      <c r="G223" s="51"/>
      <c r="H223" s="10"/>
      <c r="I223" s="10"/>
    </row>
    <row r="224" spans="1:9" ht="15">
      <c r="A224" s="10"/>
      <c r="B224" s="10"/>
      <c r="C224" s="10"/>
      <c r="D224" s="10"/>
      <c r="E224" s="10"/>
      <c r="F224" s="38"/>
      <c r="G224" s="51"/>
      <c r="H224" s="10"/>
      <c r="I224" s="10"/>
    </row>
    <row r="225" spans="1:9" ht="15">
      <c r="A225" s="10" t="s">
        <v>120</v>
      </c>
      <c r="B225" s="37" t="s">
        <v>121</v>
      </c>
      <c r="C225" s="33"/>
      <c r="D225" s="33"/>
      <c r="E225" s="10"/>
      <c r="F225" s="38"/>
      <c r="G225" s="39"/>
      <c r="H225" s="10"/>
      <c r="I225" s="10"/>
    </row>
    <row r="226" spans="1:8" ht="15.75" thickBot="1">
      <c r="A226" s="37"/>
      <c r="B226" s="40" t="s">
        <v>40</v>
      </c>
      <c r="C226" s="34" t="s">
        <v>41</v>
      </c>
      <c r="D226" s="34" t="s">
        <v>42</v>
      </c>
      <c r="E226" s="34" t="s">
        <v>55</v>
      </c>
      <c r="F226" s="34"/>
      <c r="G226" s="10"/>
      <c r="H226" s="10"/>
    </row>
    <row r="227" spans="1:8" ht="15">
      <c r="A227" s="37"/>
      <c r="B227" s="10" t="s">
        <v>44</v>
      </c>
      <c r="C227" s="41">
        <v>54</v>
      </c>
      <c r="D227" s="42">
        <v>7034</v>
      </c>
      <c r="E227" s="43">
        <f>C227*D227</f>
        <v>379836</v>
      </c>
      <c r="F227" s="10"/>
      <c r="G227" s="10"/>
      <c r="H227" s="10"/>
    </row>
    <row r="228" spans="1:8" ht="15">
      <c r="A228" s="37"/>
      <c r="B228" s="10"/>
      <c r="C228" s="10"/>
      <c r="D228" s="10"/>
      <c r="E228" s="10"/>
      <c r="F228" s="10"/>
      <c r="G228" s="64" t="s">
        <v>45</v>
      </c>
      <c r="H228" s="64"/>
    </row>
    <row r="229" spans="1:8" ht="15.75" thickBot="1">
      <c r="A229" s="37"/>
      <c r="B229" s="40" t="s">
        <v>46</v>
      </c>
      <c r="C229" s="34" t="s">
        <v>47</v>
      </c>
      <c r="D229" s="34" t="s">
        <v>48</v>
      </c>
      <c r="E229" s="34" t="s">
        <v>43</v>
      </c>
      <c r="F229" s="34"/>
      <c r="G229" s="34" t="s">
        <v>49</v>
      </c>
      <c r="H229" s="34" t="s">
        <v>50</v>
      </c>
    </row>
    <row r="230" spans="1:8" ht="15">
      <c r="A230" s="10"/>
      <c r="B230" s="10" t="s">
        <v>60</v>
      </c>
      <c r="C230" s="44">
        <f>C227*0.2795</f>
        <v>15.093000000000002</v>
      </c>
      <c r="D230" s="45">
        <v>13789</v>
      </c>
      <c r="E230" s="45">
        <f>ROUND(C230,0)*D230</f>
        <v>206835</v>
      </c>
      <c r="F230" s="45"/>
      <c r="G230" s="10">
        <v>862</v>
      </c>
      <c r="H230" s="10">
        <v>996</v>
      </c>
    </row>
    <row r="231" spans="1:8" ht="15">
      <c r="A231" s="10"/>
      <c r="B231" s="10" t="s">
        <v>19</v>
      </c>
      <c r="C231" s="44">
        <f>C227*0.0857</f>
        <v>4.6278</v>
      </c>
      <c r="D231" s="45">
        <v>15810</v>
      </c>
      <c r="E231" s="45">
        <f>ROUND(C231,0)*D231</f>
        <v>79050</v>
      </c>
      <c r="F231" s="45"/>
      <c r="G231" s="38">
        <v>1005</v>
      </c>
      <c r="H231" s="38">
        <v>1082</v>
      </c>
    </row>
    <row r="232" spans="1:8" ht="15">
      <c r="A232" s="10"/>
      <c r="B232" s="10" t="s">
        <v>36</v>
      </c>
      <c r="C232" s="44">
        <f>C227*0.1449</f>
        <v>7.8246</v>
      </c>
      <c r="D232" s="45">
        <v>20921</v>
      </c>
      <c r="E232" s="45">
        <f>ROUND(C232,0)*D232</f>
        <v>167368</v>
      </c>
      <c r="F232" s="45"/>
      <c r="G232" s="10">
        <v>1220</v>
      </c>
      <c r="H232" s="10">
        <v>1692</v>
      </c>
    </row>
    <row r="233" spans="1:8" ht="15.75" thickBot="1">
      <c r="A233" s="10"/>
      <c r="B233" s="10"/>
      <c r="C233" s="10"/>
      <c r="D233" s="10"/>
      <c r="E233" s="46">
        <f>SUM(E230:E232)</f>
        <v>453253</v>
      </c>
      <c r="F233" s="47"/>
      <c r="G233" s="10"/>
      <c r="H233" s="10"/>
    </row>
    <row r="234" spans="1:8" ht="15.75" thickBot="1">
      <c r="A234" s="10"/>
      <c r="B234" s="10"/>
      <c r="C234" s="10"/>
      <c r="D234" s="10"/>
      <c r="E234" s="38" t="s">
        <v>51</v>
      </c>
      <c r="F234" s="48">
        <f>E227-E233</f>
        <v>-73417</v>
      </c>
      <c r="G234" s="10"/>
      <c r="H234" s="10"/>
    </row>
    <row r="235" spans="1:9" ht="15.75" thickTop="1">
      <c r="A235" s="10"/>
      <c r="B235" s="10"/>
      <c r="C235" s="10"/>
      <c r="D235" s="10"/>
      <c r="E235" s="10"/>
      <c r="F235" s="38"/>
      <c r="G235" s="51"/>
      <c r="H235" s="10"/>
      <c r="I235" s="10"/>
    </row>
    <row r="236" spans="1:9" ht="15">
      <c r="A236" s="10" t="s">
        <v>122</v>
      </c>
      <c r="B236" s="10"/>
      <c r="C236" s="10"/>
      <c r="D236" s="10"/>
      <c r="E236" s="10"/>
      <c r="F236" s="38"/>
      <c r="G236" s="51"/>
      <c r="H236" s="10"/>
      <c r="I236" s="10"/>
    </row>
    <row r="237" spans="1:9" ht="15">
      <c r="A237" s="10" t="s">
        <v>133</v>
      </c>
      <c r="B237" s="10"/>
      <c r="C237" s="10"/>
      <c r="D237" s="10"/>
      <c r="E237" s="10"/>
      <c r="F237" s="38"/>
      <c r="G237" s="51"/>
      <c r="H237" s="10"/>
      <c r="I237" s="10"/>
    </row>
    <row r="238" spans="1:9" ht="15">
      <c r="A238" s="10" t="s">
        <v>134</v>
      </c>
      <c r="B238" s="10"/>
      <c r="C238" s="10"/>
      <c r="D238" s="10"/>
      <c r="E238" s="10"/>
      <c r="F238" s="38"/>
      <c r="G238" s="51"/>
      <c r="H238" s="10"/>
      <c r="I238" s="10"/>
    </row>
    <row r="239" spans="1:9" ht="15">
      <c r="A239" s="10" t="s">
        <v>136</v>
      </c>
      <c r="B239" s="10"/>
      <c r="C239" s="10"/>
      <c r="D239" s="10"/>
      <c r="E239" s="10"/>
      <c r="F239" s="38"/>
      <c r="G239" s="51"/>
      <c r="H239" s="10"/>
      <c r="I239" s="10"/>
    </row>
    <row r="240" spans="1:9" ht="15">
      <c r="A240" s="10" t="s">
        <v>135</v>
      </c>
      <c r="B240" s="10"/>
      <c r="C240" s="10"/>
      <c r="D240" s="10"/>
      <c r="E240" s="10"/>
      <c r="F240" s="38"/>
      <c r="G240" s="51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27" t="s">
        <v>54</v>
      </c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32" t="s">
        <v>123</v>
      </c>
      <c r="B244" s="10" t="s">
        <v>124</v>
      </c>
      <c r="C244" s="10" t="s">
        <v>126</v>
      </c>
      <c r="D244" s="10"/>
      <c r="E244" s="10"/>
      <c r="F244" s="10"/>
      <c r="G244" s="10"/>
      <c r="H244" s="10"/>
      <c r="I244" s="10"/>
    </row>
    <row r="245" ht="15">
      <c r="A245" s="11" t="s">
        <v>127</v>
      </c>
    </row>
  </sheetData>
  <mergeCells count="18">
    <mergeCell ref="G192:H192"/>
    <mergeCell ref="G213:H213"/>
    <mergeCell ref="G194:G195"/>
    <mergeCell ref="G166:G167"/>
    <mergeCell ref="G125:H125"/>
    <mergeCell ref="G150:H150"/>
    <mergeCell ref="G164:H164"/>
    <mergeCell ref="G178:H178"/>
    <mergeCell ref="G228:H228"/>
    <mergeCell ref="A5:B5"/>
    <mergeCell ref="A88:B88"/>
    <mergeCell ref="A143:B143"/>
    <mergeCell ref="G12:H12"/>
    <mergeCell ref="G23:H23"/>
    <mergeCell ref="G34:H34"/>
    <mergeCell ref="G45:H45"/>
    <mergeCell ref="G58:H58"/>
    <mergeCell ref="G95:H95"/>
  </mergeCells>
  <printOptions/>
  <pageMargins left="0.5" right="0.5" top="0.75" bottom="0.5" header="0.5" footer="0.25"/>
  <pageSetup horizontalDpi="600" verticalDpi="600" orientation="portrait" r:id="rId1"/>
  <headerFooter alignWithMargins="0">
    <oddHeader>&amp;C&amp;"Arial,Bold"&amp;14CLAY COUNTY PLANNING COMMISSION</oddHeader>
    <oddFooter>&amp;C&amp;P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 County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Donna Ann Micham</cp:lastModifiedBy>
  <cp:lastPrinted>2006-03-29T15:38:51Z</cp:lastPrinted>
  <dcterms:created xsi:type="dcterms:W3CDTF">2005-03-30T16:18:26Z</dcterms:created>
  <dcterms:modified xsi:type="dcterms:W3CDTF">2006-03-29T15:40:20Z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-171894840</vt:i4>
  </property>
  <property fmtid="{D5CDD505-2E9C-101B-9397-08002B2CF9AE}" pid="3" name="_EmailSubject">
    <vt:lpwstr>Quarterly Summary for SB July 2005.xls</vt:lpwstr>
  </property>
  <property fmtid="{D5CDD505-2E9C-101B-9397-08002B2CF9AE}" pid="4" name="_AuthorEmail">
    <vt:lpwstr>jwiggins@mail.clay.k12.fl.us</vt:lpwstr>
  </property>
  <property fmtid="{D5CDD505-2E9C-101B-9397-08002B2CF9AE}" pid="5" name="_AuthorEmailDisplayName">
    <vt:lpwstr>Wiggins, Joseph</vt:lpwstr>
  </property>
  <property fmtid="{D5CDD505-2E9C-101B-9397-08002B2CF9AE}" pid="6" name="_PreviousAdHocReviewCycleID">
    <vt:i4>557928540</vt:i4>
  </property>
  <property fmtid="{D5CDD505-2E9C-101B-9397-08002B2CF9AE}" pid="7" name="_ReviewingToolsShownOnce">
    <vt:lpwstr/>
  </property>
</Properties>
</file>